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D:\2025-FINANCIJSKI PLAN\"/>
    </mc:Choice>
  </mc:AlternateContent>
  <xr:revisionPtr revIDLastSave="0" documentId="13_ncr:1_{2C60D933-0C98-4BAE-B511-4B4B93D67921}" xr6:coauthVersionLast="47" xr6:coauthVersionMax="47" xr10:uidLastSave="{00000000-0000-0000-0000-000000000000}"/>
  <bookViews>
    <workbookView xWindow="-120" yWindow="-120" windowWidth="29040" windowHeight="15840" tabRatio="803" activeTab="3" xr2:uid="{00000000-000D-0000-FFFF-FFFF00000000}"/>
  </bookViews>
  <sheets>
    <sheet name="Sažetak" sheetId="1" r:id="rId1"/>
    <sheet name=" Račun prihoda i rashoda (2)" sheetId="15" r:id="rId2"/>
    <sheet name="izvršenje 2022" sheetId="13" state="hidden" r:id="rId3"/>
    <sheet name="POSEBNI DIO" sheetId="14" r:id="rId4"/>
    <sheet name="Rashodi prema izvorima finan" sheetId="5" r:id="rId5"/>
    <sheet name="Rashodi prema funkcijskoj k " sheetId="8" r:id="rId6"/>
    <sheet name="List1" sheetId="16" r:id="rId7"/>
  </sheets>
  <externalReferences>
    <externalReference r:id="rId8"/>
  </externalReferences>
  <definedNames>
    <definedName name="_xlnm.Print_Area" localSheetId="1">' Račun prihoda i rashoda (2)'!$A$1:$K$118</definedName>
    <definedName name="_xlnm.Print_Area" localSheetId="3">'POSEBNI DIO'!$A$1:$G$172</definedName>
    <definedName name="_xlnm.Print_Area" localSheetId="4">'Rashodi prema izvorima finan'!$A$1:$G$40</definedName>
    <definedName name="_xlnm.Print_Area" localSheetId="0">Sažetak!$A$2:$K$36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2" i="15" l="1"/>
  <c r="K11" i="15" s="1"/>
  <c r="J12" i="15"/>
  <c r="J11" i="15" s="1"/>
  <c r="I12" i="15"/>
  <c r="I11" i="15" s="1"/>
  <c r="H12" i="15"/>
  <c r="H11" i="15" s="1"/>
  <c r="G12" i="15"/>
  <c r="G11" i="15" s="1"/>
  <c r="K80" i="15"/>
  <c r="J80" i="15"/>
  <c r="I80" i="15"/>
  <c r="H80" i="15"/>
  <c r="G80" i="15"/>
  <c r="K57" i="15"/>
  <c r="K56" i="15" s="1"/>
  <c r="J57" i="15"/>
  <c r="J56" i="15" s="1"/>
  <c r="I57" i="15"/>
  <c r="I56" i="15" s="1"/>
  <c r="H57" i="15"/>
  <c r="H56" i="15" s="1"/>
  <c r="G57" i="15"/>
  <c r="G56" i="15" s="1"/>
  <c r="G76" i="14"/>
  <c r="F76" i="14"/>
  <c r="E76" i="14"/>
  <c r="D76" i="14"/>
  <c r="C76" i="14"/>
  <c r="G74" i="14"/>
  <c r="F74" i="14"/>
  <c r="F73" i="14" s="1"/>
  <c r="E74" i="14"/>
  <c r="E73" i="14" s="1"/>
  <c r="D74" i="14"/>
  <c r="D73" i="14" s="1"/>
  <c r="C74" i="14"/>
  <c r="C73" i="14" s="1"/>
  <c r="G88" i="14"/>
  <c r="F88" i="14"/>
  <c r="E88" i="14"/>
  <c r="C88" i="14"/>
  <c r="D88" i="14"/>
  <c r="G27" i="1"/>
  <c r="H110" i="15"/>
  <c r="I110" i="15"/>
  <c r="J110" i="15"/>
  <c r="K110" i="15"/>
  <c r="G110" i="15"/>
  <c r="H104" i="15"/>
  <c r="I104" i="15"/>
  <c r="J104" i="15"/>
  <c r="K104" i="15"/>
  <c r="G104" i="15"/>
  <c r="H96" i="15"/>
  <c r="I96" i="15"/>
  <c r="J96" i="15"/>
  <c r="K96" i="15"/>
  <c r="G96" i="15"/>
  <c r="H90" i="15"/>
  <c r="I90" i="15"/>
  <c r="J90" i="15"/>
  <c r="K90" i="15"/>
  <c r="G90" i="15"/>
  <c r="H83" i="15"/>
  <c r="I83" i="15"/>
  <c r="J83" i="15"/>
  <c r="K83" i="15"/>
  <c r="G83" i="15"/>
  <c r="H27" i="1"/>
  <c r="G24" i="1"/>
  <c r="H24" i="1"/>
  <c r="H16" i="15"/>
  <c r="I16" i="15"/>
  <c r="J16" i="15"/>
  <c r="K16" i="15"/>
  <c r="H22" i="15"/>
  <c r="I22" i="15"/>
  <c r="J22" i="15"/>
  <c r="K22" i="15"/>
  <c r="H28" i="15"/>
  <c r="I28" i="15"/>
  <c r="J28" i="15"/>
  <c r="K28" i="15"/>
  <c r="H35" i="15"/>
  <c r="H34" i="15" s="1"/>
  <c r="I35" i="15"/>
  <c r="I34" i="15" s="1"/>
  <c r="J35" i="15"/>
  <c r="J34" i="15" s="1"/>
  <c r="K35" i="15"/>
  <c r="K34" i="15" s="1"/>
  <c r="H42" i="15"/>
  <c r="H41" i="15" s="1"/>
  <c r="I42" i="15"/>
  <c r="I41" i="15" s="1"/>
  <c r="J42" i="15"/>
  <c r="J41" i="15" s="1"/>
  <c r="K42" i="15"/>
  <c r="K41" i="15" s="1"/>
  <c r="H49" i="15"/>
  <c r="I49" i="15"/>
  <c r="J49" i="15"/>
  <c r="K49" i="15"/>
  <c r="H53" i="15"/>
  <c r="I53" i="15"/>
  <c r="J53" i="15"/>
  <c r="K53" i="15"/>
  <c r="H62" i="15"/>
  <c r="H61" i="15" s="1"/>
  <c r="I62" i="15"/>
  <c r="I61" i="15" s="1"/>
  <c r="J62" i="15"/>
  <c r="J61" i="15" s="1"/>
  <c r="K62" i="15"/>
  <c r="K61" i="15" s="1"/>
  <c r="G62" i="15"/>
  <c r="G61" i="15" s="1"/>
  <c r="G53" i="15"/>
  <c r="G49" i="15"/>
  <c r="G42" i="15"/>
  <c r="G41" i="15" s="1"/>
  <c r="G35" i="15"/>
  <c r="G34" i="15" s="1"/>
  <c r="G28" i="15"/>
  <c r="G22" i="15"/>
  <c r="G16" i="15"/>
  <c r="G48" i="15" l="1"/>
  <c r="K48" i="15"/>
  <c r="G73" i="14"/>
  <c r="G103" i="15"/>
  <c r="G15" i="1" s="1"/>
  <c r="H103" i="15"/>
  <c r="H15" i="1" s="1"/>
  <c r="K103" i="15"/>
  <c r="K15" i="1" s="1"/>
  <c r="J103" i="15"/>
  <c r="J15" i="1" s="1"/>
  <c r="H48" i="15"/>
  <c r="G15" i="15"/>
  <c r="G10" i="15" s="1"/>
  <c r="I48" i="15"/>
  <c r="J48" i="15"/>
  <c r="G28" i="1"/>
  <c r="I103" i="15"/>
  <c r="I15" i="1" s="1"/>
  <c r="K79" i="15"/>
  <c r="J79" i="15"/>
  <c r="I79" i="15"/>
  <c r="I14" i="1" s="1"/>
  <c r="H28" i="1"/>
  <c r="H79" i="15"/>
  <c r="H14" i="1" s="1"/>
  <c r="G79" i="15"/>
  <c r="G14" i="1" s="1"/>
  <c r="H15" i="15"/>
  <c r="K15" i="15"/>
  <c r="J15" i="15"/>
  <c r="I15" i="15"/>
  <c r="G16" i="1" l="1"/>
  <c r="H10" i="15"/>
  <c r="H9" i="15" s="1"/>
  <c r="H16" i="1"/>
  <c r="G11" i="1"/>
  <c r="G13" i="1" s="1"/>
  <c r="G17" i="1" s="1"/>
  <c r="G9" i="15"/>
  <c r="I10" i="15"/>
  <c r="J10" i="15"/>
  <c r="K78" i="15"/>
  <c r="J78" i="15"/>
  <c r="K10" i="15"/>
  <c r="K14" i="1"/>
  <c r="J14" i="1"/>
  <c r="I78" i="15"/>
  <c r="H78" i="15"/>
  <c r="G78" i="15"/>
  <c r="K71" i="15"/>
  <c r="J71" i="15"/>
  <c r="I71" i="15"/>
  <c r="H71" i="15"/>
  <c r="G71" i="15"/>
  <c r="K69" i="15"/>
  <c r="K68" i="15" s="1"/>
  <c r="J69" i="15"/>
  <c r="J68" i="15" s="1"/>
  <c r="I69" i="15"/>
  <c r="I68" i="15" s="1"/>
  <c r="H69" i="15"/>
  <c r="H68" i="15" s="1"/>
  <c r="G69" i="15"/>
  <c r="G68" i="15" s="1"/>
  <c r="D19" i="5"/>
  <c r="C23" i="5"/>
  <c r="D23" i="5"/>
  <c r="C26" i="5"/>
  <c r="D26" i="5"/>
  <c r="C28" i="5"/>
  <c r="D28" i="5"/>
  <c r="C31" i="5"/>
  <c r="D31" i="5"/>
  <c r="C35" i="5"/>
  <c r="D35" i="5"/>
  <c r="C7" i="8"/>
  <c r="D7" i="8"/>
  <c r="C11" i="8"/>
  <c r="D11" i="8"/>
  <c r="C29" i="14"/>
  <c r="D29" i="14"/>
  <c r="C33" i="14"/>
  <c r="D33" i="14"/>
  <c r="C40" i="14"/>
  <c r="D40" i="14"/>
  <c r="C50" i="14"/>
  <c r="D50" i="14"/>
  <c r="C58" i="14"/>
  <c r="D58" i="14"/>
  <c r="C60" i="14"/>
  <c r="D60" i="14"/>
  <c r="C63" i="14"/>
  <c r="D63" i="14"/>
  <c r="C71" i="14"/>
  <c r="D71" i="14"/>
  <c r="C80" i="14"/>
  <c r="C79" i="14" s="1"/>
  <c r="D80" i="14"/>
  <c r="D79" i="14" s="1"/>
  <c r="C83" i="14"/>
  <c r="C82" i="14" s="1"/>
  <c r="D83" i="14"/>
  <c r="D82" i="14" s="1"/>
  <c r="C92" i="14"/>
  <c r="D92" i="14"/>
  <c r="C99" i="14"/>
  <c r="D99" i="14"/>
  <c r="C107" i="14"/>
  <c r="D107" i="14"/>
  <c r="C113" i="14"/>
  <c r="C112" i="14" s="1"/>
  <c r="D113" i="14"/>
  <c r="D112" i="14" s="1"/>
  <c r="C116" i="14"/>
  <c r="D116" i="14"/>
  <c r="C123" i="14"/>
  <c r="D123" i="14"/>
  <c r="C126" i="14"/>
  <c r="D126" i="14"/>
  <c r="C128" i="14"/>
  <c r="D128" i="14"/>
  <c r="C132" i="14"/>
  <c r="D132" i="14"/>
  <c r="C137" i="14"/>
  <c r="D137" i="14"/>
  <c r="C143" i="14"/>
  <c r="D143" i="14"/>
  <c r="C148" i="14"/>
  <c r="D148" i="14"/>
  <c r="C151" i="14"/>
  <c r="D151" i="14"/>
  <c r="C155" i="14"/>
  <c r="D155" i="14"/>
  <c r="C158" i="14"/>
  <c r="D158" i="14"/>
  <c r="C161" i="14"/>
  <c r="C160" i="14" s="1"/>
  <c r="D161" i="14"/>
  <c r="D160" i="14" s="1"/>
  <c r="C165" i="14"/>
  <c r="C164" i="14" s="1"/>
  <c r="C163" i="14" s="1"/>
  <c r="C13" i="14" s="1"/>
  <c r="D165" i="14"/>
  <c r="D164" i="14" s="1"/>
  <c r="D163" i="14" s="1"/>
  <c r="D13" i="14" s="1"/>
  <c r="C25" i="14"/>
  <c r="D25" i="14"/>
  <c r="C23" i="14"/>
  <c r="D23" i="14"/>
  <c r="C19" i="14"/>
  <c r="D19" i="14"/>
  <c r="G165" i="14"/>
  <c r="G164" i="14" s="1"/>
  <c r="G163" i="14" s="1"/>
  <c r="G13" i="14" s="1"/>
  <c r="F165" i="14"/>
  <c r="F164" i="14" s="1"/>
  <c r="F163" i="14" s="1"/>
  <c r="F13" i="14" s="1"/>
  <c r="E165" i="14"/>
  <c r="E164" i="14" s="1"/>
  <c r="E163" i="14" s="1"/>
  <c r="E13" i="14" s="1"/>
  <c r="G161" i="14"/>
  <c r="G160" i="14" s="1"/>
  <c r="F161" i="14"/>
  <c r="F160" i="14" s="1"/>
  <c r="E161" i="14"/>
  <c r="E160" i="14" s="1"/>
  <c r="G158" i="14"/>
  <c r="F158" i="14"/>
  <c r="E158" i="14"/>
  <c r="G155" i="14"/>
  <c r="F155" i="14"/>
  <c r="E155" i="14"/>
  <c r="G151" i="14"/>
  <c r="F151" i="14"/>
  <c r="E151" i="14"/>
  <c r="G148" i="14"/>
  <c r="F148" i="14"/>
  <c r="E148" i="14"/>
  <c r="G143" i="14"/>
  <c r="F143" i="14"/>
  <c r="E143" i="14"/>
  <c r="G137" i="14"/>
  <c r="F137" i="14"/>
  <c r="E137" i="14"/>
  <c r="G132" i="14"/>
  <c r="F132" i="14"/>
  <c r="E132" i="14"/>
  <c r="G128" i="14"/>
  <c r="F128" i="14"/>
  <c r="E128" i="14"/>
  <c r="G126" i="14"/>
  <c r="F126" i="14"/>
  <c r="E126" i="14"/>
  <c r="G123" i="14"/>
  <c r="F123" i="14"/>
  <c r="E123" i="14"/>
  <c r="G116" i="14"/>
  <c r="F116" i="14"/>
  <c r="E116" i="14"/>
  <c r="G113" i="14"/>
  <c r="G112" i="14" s="1"/>
  <c r="F113" i="14"/>
  <c r="F112" i="14" s="1"/>
  <c r="E113" i="14"/>
  <c r="E112" i="14" s="1"/>
  <c r="G107" i="14"/>
  <c r="F107" i="14"/>
  <c r="E107" i="14"/>
  <c r="G99" i="14"/>
  <c r="F99" i="14"/>
  <c r="E99" i="14"/>
  <c r="G92" i="14"/>
  <c r="F92" i="14"/>
  <c r="E92" i="14"/>
  <c r="G83" i="14"/>
  <c r="G82" i="14" s="1"/>
  <c r="F83" i="14"/>
  <c r="F82" i="14" s="1"/>
  <c r="E83" i="14"/>
  <c r="E82" i="14" s="1"/>
  <c r="G80" i="14"/>
  <c r="G79" i="14" s="1"/>
  <c r="F80" i="14"/>
  <c r="F79" i="14" s="1"/>
  <c r="E80" i="14"/>
  <c r="E79" i="14" s="1"/>
  <c r="G71" i="14"/>
  <c r="F71" i="14"/>
  <c r="E71" i="14"/>
  <c r="G63" i="14"/>
  <c r="F63" i="14"/>
  <c r="E63" i="14"/>
  <c r="G60" i="14"/>
  <c r="F60" i="14"/>
  <c r="E60" i="14"/>
  <c r="G58" i="14"/>
  <c r="F58" i="14"/>
  <c r="E58" i="14"/>
  <c r="G50" i="14"/>
  <c r="F50" i="14"/>
  <c r="E50" i="14"/>
  <c r="G40" i="14"/>
  <c r="F40" i="14"/>
  <c r="E40" i="14"/>
  <c r="G33" i="14"/>
  <c r="F33" i="14"/>
  <c r="E33" i="14"/>
  <c r="G29" i="14"/>
  <c r="F29" i="14"/>
  <c r="E29" i="14"/>
  <c r="G25" i="14"/>
  <c r="F25" i="14"/>
  <c r="E25" i="14"/>
  <c r="G23" i="14"/>
  <c r="F23" i="14"/>
  <c r="E23" i="14"/>
  <c r="G19" i="14"/>
  <c r="F19" i="14"/>
  <c r="E19" i="14"/>
  <c r="H11" i="1" l="1"/>
  <c r="H13" i="1" s="1"/>
  <c r="H17" i="1" s="1"/>
  <c r="K11" i="1"/>
  <c r="K9" i="15"/>
  <c r="J11" i="1"/>
  <c r="J9" i="15"/>
  <c r="I11" i="1"/>
  <c r="I9" i="15"/>
  <c r="F115" i="14"/>
  <c r="G115" i="14"/>
  <c r="C115" i="14"/>
  <c r="D131" i="14"/>
  <c r="D130" i="14" s="1"/>
  <c r="D11" i="14" s="1"/>
  <c r="G131" i="14"/>
  <c r="G130" i="14" s="1"/>
  <c r="G11" i="14" s="1"/>
  <c r="C131" i="14"/>
  <c r="C130" i="14" s="1"/>
  <c r="C11" i="14" s="1"/>
  <c r="E154" i="14"/>
  <c r="F62" i="14"/>
  <c r="F168" i="14" s="1"/>
  <c r="D125" i="14"/>
  <c r="C125" i="14"/>
  <c r="G125" i="14"/>
  <c r="D154" i="14"/>
  <c r="D142" i="14"/>
  <c r="F131" i="14"/>
  <c r="F130" i="14" s="1"/>
  <c r="F11" i="14" s="1"/>
  <c r="F142" i="14"/>
  <c r="D6" i="8"/>
  <c r="F125" i="14"/>
  <c r="C62" i="14"/>
  <c r="C168" i="14" s="1"/>
  <c r="F57" i="14"/>
  <c r="C142" i="14"/>
  <c r="D115" i="14"/>
  <c r="E115" i="14"/>
  <c r="C6" i="8"/>
  <c r="F154" i="14"/>
  <c r="C154" i="14"/>
  <c r="E125" i="14"/>
  <c r="D22" i="5"/>
  <c r="C22" i="5"/>
  <c r="E78" i="14"/>
  <c r="E9" i="14" s="1"/>
  <c r="F28" i="14"/>
  <c r="E28" i="14"/>
  <c r="C87" i="14"/>
  <c r="C57" i="14"/>
  <c r="C28" i="14"/>
  <c r="D87" i="14"/>
  <c r="D62" i="14"/>
  <c r="D168" i="14" s="1"/>
  <c r="D57" i="14"/>
  <c r="D28" i="14"/>
  <c r="D18" i="14"/>
  <c r="D17" i="14" s="1"/>
  <c r="J67" i="15"/>
  <c r="J66" i="15" s="1"/>
  <c r="H67" i="15"/>
  <c r="H66" i="15" s="1"/>
  <c r="K67" i="15"/>
  <c r="K66" i="15" s="1"/>
  <c r="G67" i="15"/>
  <c r="G66" i="15" s="1"/>
  <c r="I67" i="15"/>
  <c r="I66" i="15" s="1"/>
  <c r="C12" i="5"/>
  <c r="C19" i="5"/>
  <c r="D12" i="5"/>
  <c r="D15" i="5"/>
  <c r="C7" i="5"/>
  <c r="C10" i="5"/>
  <c r="D7" i="5"/>
  <c r="D78" i="14"/>
  <c r="D9" i="14" s="1"/>
  <c r="C78" i="14"/>
  <c r="C9" i="14" s="1"/>
  <c r="C18" i="14"/>
  <c r="E142" i="14"/>
  <c r="E141" i="14" s="1"/>
  <c r="E12" i="14" s="1"/>
  <c r="E131" i="14"/>
  <c r="E130" i="14" s="1"/>
  <c r="E11" i="14" s="1"/>
  <c r="F87" i="14"/>
  <c r="G154" i="14"/>
  <c r="G28" i="14"/>
  <c r="G18" i="14"/>
  <c r="G78" i="14"/>
  <c r="G9" i="14" s="1"/>
  <c r="G62" i="14"/>
  <c r="G168" i="14" s="1"/>
  <c r="G57" i="14"/>
  <c r="F18" i="14"/>
  <c r="G87" i="14"/>
  <c r="E62" i="14"/>
  <c r="E168" i="14" s="1"/>
  <c r="G142" i="14"/>
  <c r="E57" i="14"/>
  <c r="E18" i="14"/>
  <c r="E87" i="14"/>
  <c r="F78" i="14"/>
  <c r="F9" i="14" s="1"/>
  <c r="D141" i="14" l="1"/>
  <c r="D12" i="14" s="1"/>
  <c r="C86" i="14"/>
  <c r="C10" i="14" s="1"/>
  <c r="G86" i="14"/>
  <c r="G10" i="14" s="1"/>
  <c r="E86" i="14"/>
  <c r="E85" i="14" s="1"/>
  <c r="F141" i="14"/>
  <c r="F12" i="14" s="1"/>
  <c r="F86" i="14"/>
  <c r="D86" i="14"/>
  <c r="D10" i="14" s="1"/>
  <c r="C141" i="14"/>
  <c r="C12" i="14" s="1"/>
  <c r="F167" i="14"/>
  <c r="F169" i="14" s="1"/>
  <c r="E17" i="14"/>
  <c r="E16" i="14" s="1"/>
  <c r="C17" i="14"/>
  <c r="C8" i="14" s="1"/>
  <c r="C167" i="14"/>
  <c r="C169" i="14" s="1"/>
  <c r="D167" i="14"/>
  <c r="D169" i="14" s="1"/>
  <c r="D8" i="14"/>
  <c r="D10" i="5"/>
  <c r="D6" i="5" s="1"/>
  <c r="C15" i="5"/>
  <c r="C6" i="5" s="1"/>
  <c r="F17" i="14"/>
  <c r="F8" i="14" s="1"/>
  <c r="G17" i="14"/>
  <c r="G16" i="14" s="1"/>
  <c r="G141" i="14"/>
  <c r="G12" i="14" s="1"/>
  <c r="G167" i="14"/>
  <c r="G169" i="14" s="1"/>
  <c r="E167" i="14"/>
  <c r="E169" i="14" s="1"/>
  <c r="F85" i="14" l="1"/>
  <c r="E10" i="14"/>
  <c r="C85" i="14"/>
  <c r="F10" i="14"/>
  <c r="F7" i="14" s="1"/>
  <c r="D85" i="14"/>
  <c r="G85" i="14"/>
  <c r="G8" i="14"/>
  <c r="G7" i="14" s="1"/>
  <c r="F16" i="14"/>
  <c r="E8" i="14"/>
  <c r="C7" i="14"/>
  <c r="C16" i="14"/>
  <c r="D7" i="14"/>
  <c r="D16" i="14"/>
  <c r="E7" i="14" l="1"/>
  <c r="J63" i="13"/>
  <c r="J62" i="13"/>
  <c r="J61" i="13"/>
  <c r="J60" i="13" s="1"/>
  <c r="J59" i="13" s="1"/>
  <c r="G61" i="13"/>
  <c r="G60" i="13" s="1"/>
  <c r="G59" i="13" s="1"/>
  <c r="F60" i="13"/>
  <c r="E60" i="13"/>
  <c r="E59" i="13" s="1"/>
  <c r="D60" i="13"/>
  <c r="D59" i="13" s="1"/>
  <c r="C60" i="13"/>
  <c r="C59" i="13" s="1"/>
  <c r="F59" i="13"/>
  <c r="J58" i="13"/>
  <c r="J57" i="13" s="1"/>
  <c r="D58" i="13"/>
  <c r="D57" i="13" s="1"/>
  <c r="C58" i="13"/>
  <c r="G57" i="13"/>
  <c r="F57" i="13"/>
  <c r="E57" i="13"/>
  <c r="J56" i="13"/>
  <c r="J55" i="13" s="1"/>
  <c r="C56" i="13"/>
  <c r="C55" i="13" s="1"/>
  <c r="G55" i="13"/>
  <c r="F55" i="13"/>
  <c r="E55" i="13"/>
  <c r="D55" i="13"/>
  <c r="J54" i="13"/>
  <c r="C54" i="13"/>
  <c r="H54" i="13" s="1"/>
  <c r="I54" i="13" s="1"/>
  <c r="J53" i="13"/>
  <c r="C53" i="13"/>
  <c r="J52" i="13"/>
  <c r="D52" i="13"/>
  <c r="C52" i="13"/>
  <c r="J51" i="13"/>
  <c r="D51" i="13"/>
  <c r="C51" i="13"/>
  <c r="H51" i="13" s="1"/>
  <c r="I51" i="13" s="1"/>
  <c r="J50" i="13"/>
  <c r="D50" i="13"/>
  <c r="C50" i="13"/>
  <c r="G49" i="13"/>
  <c r="F49" i="13"/>
  <c r="E49" i="13"/>
  <c r="J48" i="13"/>
  <c r="J47" i="13" s="1"/>
  <c r="D48" i="13"/>
  <c r="D47" i="13" s="1"/>
  <c r="C48" i="13"/>
  <c r="G47" i="13"/>
  <c r="F47" i="13"/>
  <c r="E47" i="13"/>
  <c r="J46" i="13"/>
  <c r="J45" i="13" s="1"/>
  <c r="C46" i="13"/>
  <c r="H46" i="13" s="1"/>
  <c r="G45" i="13"/>
  <c r="F45" i="13"/>
  <c r="E45" i="13"/>
  <c r="D45" i="13"/>
  <c r="J44" i="13"/>
  <c r="D44" i="13"/>
  <c r="C44" i="13"/>
  <c r="H44" i="13" s="1"/>
  <c r="I44" i="13" s="1"/>
  <c r="J43" i="13"/>
  <c r="C43" i="13"/>
  <c r="H43" i="13" s="1"/>
  <c r="I43" i="13" s="1"/>
  <c r="J42" i="13"/>
  <c r="C42" i="13"/>
  <c r="H42" i="13" s="1"/>
  <c r="I42" i="13" s="1"/>
  <c r="J41" i="13"/>
  <c r="D41" i="13"/>
  <c r="C41" i="13"/>
  <c r="J40" i="13"/>
  <c r="D40" i="13"/>
  <c r="C40" i="13"/>
  <c r="J39" i="13"/>
  <c r="G39" i="13"/>
  <c r="G38" i="13" s="1"/>
  <c r="D39" i="13"/>
  <c r="C39" i="13"/>
  <c r="F38" i="13"/>
  <c r="E38" i="13"/>
  <c r="J37" i="13"/>
  <c r="C37" i="13"/>
  <c r="H37" i="13" s="1"/>
  <c r="J36" i="13"/>
  <c r="G36" i="13"/>
  <c r="F36" i="13"/>
  <c r="E36" i="13"/>
  <c r="D36" i="13"/>
  <c r="J35" i="13"/>
  <c r="G35" i="13"/>
  <c r="G26" i="13" s="1"/>
  <c r="F35" i="13"/>
  <c r="E35" i="13"/>
  <c r="D35" i="13"/>
  <c r="C35" i="13"/>
  <c r="J34" i="13"/>
  <c r="C34" i="13"/>
  <c r="H34" i="13" s="1"/>
  <c r="I34" i="13" s="1"/>
  <c r="J33" i="13"/>
  <c r="D33" i="13"/>
  <c r="C33" i="13"/>
  <c r="H33" i="13" s="1"/>
  <c r="I33" i="13" s="1"/>
  <c r="J32" i="13"/>
  <c r="D32" i="13"/>
  <c r="C32" i="13"/>
  <c r="H32" i="13" s="1"/>
  <c r="I32" i="13" s="1"/>
  <c r="J31" i="13"/>
  <c r="C31" i="13"/>
  <c r="H31" i="13" s="1"/>
  <c r="I31" i="13" s="1"/>
  <c r="J30" i="13"/>
  <c r="D30" i="13"/>
  <c r="C30" i="13"/>
  <c r="J29" i="13"/>
  <c r="D29" i="13"/>
  <c r="C29" i="13"/>
  <c r="H29" i="13" s="1"/>
  <c r="I29" i="13" s="1"/>
  <c r="J28" i="13"/>
  <c r="F28" i="13"/>
  <c r="D28" i="13"/>
  <c r="C28" i="13"/>
  <c r="H28" i="13" s="1"/>
  <c r="I28" i="13" s="1"/>
  <c r="J27" i="13"/>
  <c r="D27" i="13"/>
  <c r="C27" i="13"/>
  <c r="E26" i="13"/>
  <c r="J25" i="13"/>
  <c r="D25" i="13"/>
  <c r="C25" i="13"/>
  <c r="J24" i="13"/>
  <c r="D24" i="13"/>
  <c r="C24" i="13"/>
  <c r="J23" i="13"/>
  <c r="G23" i="13"/>
  <c r="F23" i="13"/>
  <c r="E23" i="13"/>
  <c r="D23" i="13"/>
  <c r="C23" i="13"/>
  <c r="J22" i="13"/>
  <c r="G22" i="13"/>
  <c r="F22" i="13"/>
  <c r="E22" i="13"/>
  <c r="D22" i="13"/>
  <c r="C22" i="13"/>
  <c r="J21" i="13"/>
  <c r="G21" i="13"/>
  <c r="F21" i="13"/>
  <c r="E21" i="13"/>
  <c r="D21" i="13"/>
  <c r="C21" i="13"/>
  <c r="J20" i="13"/>
  <c r="D20" i="13"/>
  <c r="D19" i="13" s="1"/>
  <c r="C20" i="13"/>
  <c r="J18" i="13"/>
  <c r="D18" i="13"/>
  <c r="C18" i="13"/>
  <c r="J17" i="13"/>
  <c r="C17" i="13"/>
  <c r="H17" i="13" s="1"/>
  <c r="I17" i="13" s="1"/>
  <c r="J16" i="13"/>
  <c r="D16" i="13"/>
  <c r="C16" i="13"/>
  <c r="G15" i="13"/>
  <c r="F15" i="13"/>
  <c r="E15" i="13"/>
  <c r="J14" i="13"/>
  <c r="C14" i="13"/>
  <c r="H14" i="13" s="1"/>
  <c r="I14" i="13" s="1"/>
  <c r="J13" i="13"/>
  <c r="C13" i="13"/>
  <c r="H13" i="13" s="1"/>
  <c r="G12" i="13"/>
  <c r="F12" i="13"/>
  <c r="E12" i="13"/>
  <c r="D12" i="13"/>
  <c r="J11" i="13"/>
  <c r="J10" i="13" s="1"/>
  <c r="C11" i="13"/>
  <c r="C10" i="13" s="1"/>
  <c r="G10" i="13"/>
  <c r="F10" i="13"/>
  <c r="E10" i="13"/>
  <c r="D10" i="13"/>
  <c r="J9" i="13"/>
  <c r="C9" i="13"/>
  <c r="H9" i="13" s="1"/>
  <c r="I9" i="13" s="1"/>
  <c r="J8" i="13"/>
  <c r="C8" i="13"/>
  <c r="H8" i="13" s="1"/>
  <c r="J7" i="13"/>
  <c r="C7" i="13"/>
  <c r="G6" i="13"/>
  <c r="F6" i="13"/>
  <c r="E6" i="13"/>
  <c r="D6" i="13"/>
  <c r="H41" i="13" l="1"/>
  <c r="I41" i="13" s="1"/>
  <c r="J19" i="13"/>
  <c r="H30" i="13"/>
  <c r="I30" i="13" s="1"/>
  <c r="D49" i="13"/>
  <c r="J49" i="13"/>
  <c r="D15" i="13"/>
  <c r="H21" i="13"/>
  <c r="I21" i="13" s="1"/>
  <c r="H23" i="13"/>
  <c r="I23" i="13" s="1"/>
  <c r="C6" i="13"/>
  <c r="D38" i="13"/>
  <c r="H52" i="13"/>
  <c r="I52" i="13" s="1"/>
  <c r="H24" i="13"/>
  <c r="I24" i="13" s="1"/>
  <c r="J26" i="13"/>
  <c r="H40" i="13"/>
  <c r="I40" i="13" s="1"/>
  <c r="H25" i="13"/>
  <c r="I25" i="13" s="1"/>
  <c r="J38" i="13"/>
  <c r="H50" i="13"/>
  <c r="H7" i="13"/>
  <c r="I7" i="13" s="1"/>
  <c r="H48" i="13"/>
  <c r="I48" i="13" s="1"/>
  <c r="I47" i="13" s="1"/>
  <c r="G19" i="13"/>
  <c r="G5" i="13" s="1"/>
  <c r="G4" i="13" s="1"/>
  <c r="J6" i="13"/>
  <c r="J5" i="13" s="1"/>
  <c r="J4" i="13" s="1"/>
  <c r="J12" i="13"/>
  <c r="C15" i="13"/>
  <c r="D26" i="13"/>
  <c r="D5" i="13" s="1"/>
  <c r="D4" i="13" s="1"/>
  <c r="C45" i="13"/>
  <c r="F19" i="13"/>
  <c r="J15" i="13"/>
  <c r="C26" i="13"/>
  <c r="H35" i="13"/>
  <c r="I35" i="13" s="1"/>
  <c r="F26" i="13"/>
  <c r="H22" i="13"/>
  <c r="I22" i="13" s="1"/>
  <c r="H39" i="13"/>
  <c r="C49" i="13"/>
  <c r="C19" i="13"/>
  <c r="E19" i="13"/>
  <c r="E5" i="13" s="1"/>
  <c r="E4" i="13" s="1"/>
  <c r="C36" i="13"/>
  <c r="C47" i="13"/>
  <c r="H58" i="13"/>
  <c r="I58" i="13" s="1"/>
  <c r="I57" i="13" s="1"/>
  <c r="H12" i="13"/>
  <c r="I13" i="13"/>
  <c r="I12" i="13" s="1"/>
  <c r="I46" i="13"/>
  <c r="I45" i="13" s="1"/>
  <c r="H45" i="13"/>
  <c r="H47" i="13"/>
  <c r="I37" i="13"/>
  <c r="I36" i="13" s="1"/>
  <c r="H36" i="13"/>
  <c r="H38" i="13"/>
  <c r="I39" i="13"/>
  <c r="I38" i="13" s="1"/>
  <c r="I8" i="13"/>
  <c r="H11" i="13"/>
  <c r="H53" i="13"/>
  <c r="I53" i="13" s="1"/>
  <c r="H18" i="13"/>
  <c r="I18" i="13" s="1"/>
  <c r="H27" i="13"/>
  <c r="H61" i="13"/>
  <c r="C12" i="13"/>
  <c r="H20" i="13"/>
  <c r="C38" i="13"/>
  <c r="H16" i="13"/>
  <c r="H56" i="13"/>
  <c r="I50" i="13"/>
  <c r="C57" i="13"/>
  <c r="F5" i="13" l="1"/>
  <c r="F4" i="13" s="1"/>
  <c r="I6" i="13"/>
  <c r="H57" i="13"/>
  <c r="C62" i="13"/>
  <c r="I62" i="13" s="1"/>
  <c r="C63" i="13"/>
  <c r="I63" i="13" s="1"/>
  <c r="H6" i="13"/>
  <c r="H10" i="13"/>
  <c r="I11" i="13"/>
  <c r="I10" i="13" s="1"/>
  <c r="I49" i="13"/>
  <c r="I56" i="13"/>
  <c r="I55" i="13" s="1"/>
  <c r="H55" i="13"/>
  <c r="I16" i="13"/>
  <c r="I15" i="13" s="1"/>
  <c r="H15" i="13"/>
  <c r="H19" i="13"/>
  <c r="I20" i="13"/>
  <c r="I19" i="13" s="1"/>
  <c r="C5" i="13"/>
  <c r="C4" i="13" s="1"/>
  <c r="H60" i="13"/>
  <c r="H59" i="13" s="1"/>
  <c r="I61" i="13"/>
  <c r="I60" i="13" s="1"/>
  <c r="I59" i="13" s="1"/>
  <c r="H49" i="13"/>
  <c r="H26" i="13"/>
  <c r="I27" i="13"/>
  <c r="I26" i="13" s="1"/>
  <c r="H5" i="13" l="1"/>
  <c r="H4" i="13" s="1"/>
  <c r="I5" i="13"/>
  <c r="I4" i="13" s="1"/>
  <c r="I27" i="1"/>
  <c r="G2" i="13" l="1"/>
  <c r="E2" i="13"/>
  <c r="C2" i="13" l="1"/>
  <c r="D2" i="13"/>
  <c r="F2" i="13"/>
  <c r="I2" i="13" l="1"/>
  <c r="I24" i="1" l="1"/>
  <c r="I28" i="1" s="1"/>
  <c r="I13" i="1" l="1"/>
  <c r="I16" i="1" l="1"/>
  <c r="I17" i="1" s="1"/>
  <c r="F11" i="8" l="1"/>
  <c r="G11" i="8"/>
  <c r="E11" i="8"/>
  <c r="F35" i="5" l="1"/>
  <c r="G35" i="5"/>
  <c r="F31" i="5"/>
  <c r="G31" i="5"/>
  <c r="F28" i="5"/>
  <c r="G28" i="5"/>
  <c r="F26" i="5"/>
  <c r="G26" i="5"/>
  <c r="F23" i="5"/>
  <c r="G23" i="5"/>
  <c r="E35" i="5"/>
  <c r="E31" i="5"/>
  <c r="E28" i="5"/>
  <c r="E26" i="5"/>
  <c r="E23" i="5"/>
  <c r="F19" i="5"/>
  <c r="G19" i="5"/>
  <c r="F15" i="5"/>
  <c r="G15" i="5"/>
  <c r="F12" i="5"/>
  <c r="G12" i="5"/>
  <c r="F10" i="5"/>
  <c r="G10" i="5"/>
  <c r="F7" i="5"/>
  <c r="G7" i="5"/>
  <c r="E19" i="5"/>
  <c r="E15" i="5"/>
  <c r="E12" i="5"/>
  <c r="E10" i="5"/>
  <c r="E7" i="5"/>
  <c r="E6" i="5" l="1"/>
  <c r="G22" i="5"/>
  <c r="G7" i="8" s="1"/>
  <c r="G6" i="8" s="1"/>
  <c r="F22" i="5"/>
  <c r="F7" i="8" s="1"/>
  <c r="F6" i="8" s="1"/>
  <c r="E22" i="5"/>
  <c r="G6" i="5"/>
  <c r="F6" i="5"/>
  <c r="E7" i="8" l="1"/>
  <c r="E6" i="8" s="1"/>
  <c r="J27" i="1"/>
  <c r="K27" i="1"/>
  <c r="J24" i="1"/>
  <c r="K24" i="1"/>
  <c r="J16" i="1"/>
  <c r="K16" i="1"/>
  <c r="J13" i="1"/>
  <c r="K13" i="1"/>
  <c r="J28" i="1" l="1"/>
  <c r="K28" i="1"/>
  <c r="J17" i="1"/>
  <c r="K17" i="1"/>
</calcChain>
</file>

<file path=xl/sharedStrings.xml><?xml version="1.0" encoding="utf-8"?>
<sst xmlns="http://schemas.openxmlformats.org/spreadsheetml/2006/main" count="475" uniqueCount="189">
  <si>
    <t>PRIHODI UKUPNO</t>
  </si>
  <si>
    <t>RASHODI UKUPNO</t>
  </si>
  <si>
    <t>RAZLIKA - VIŠAK / MANJAK</t>
  </si>
  <si>
    <t>Prihodi poslovanja</t>
  </si>
  <si>
    <t>Rashodi poslovanja</t>
  </si>
  <si>
    <t>Rashodi za zaposlene</t>
  </si>
  <si>
    <t>Rashodi za nabavu nefinancijske imovine</t>
  </si>
  <si>
    <t>BROJČANA OZNAKA I NAZIV</t>
  </si>
  <si>
    <t>I. OPĆI DIO</t>
  </si>
  <si>
    <t>Materijalni rashodi</t>
  </si>
  <si>
    <t>Pomoći iz inozemstva i od subjekata unutar općeg proračuna</t>
  </si>
  <si>
    <t>PRIJENOS SREDSTAVA IZ PRETHODNE GODINE</t>
  </si>
  <si>
    <t xml:space="preserve"> Prihodi od prodaje proizvoda i robe te pruženih usluga i prihodi od donacija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</si>
  <si>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</si>
  <si>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</si>
  <si>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</si>
  <si>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</si>
  <si>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</si>
  <si>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Prihodi od prodaje nefinancijske imovine</t>
  </si>
  <si>
    <t>Prihodi od prodaje proizvedene dugotrajne imovine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</si>
  <si>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</si>
  <si>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</si>
  <si>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</si>
  <si>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</si>
  <si>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</si>
  <si>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</si>
  <si>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Prihodi od prodaje proizvoda i robe te pruženih usluga</t>
  </si>
  <si>
    <t>Prihodi od prodaje građevinskih objekata</t>
  </si>
  <si>
    <t>Plaće (Bruto)</t>
  </si>
  <si>
    <t>Plaće za redovan rad</t>
  </si>
  <si>
    <t>Naknade troškova zaposlenima</t>
  </si>
  <si>
    <t>Službena putovanja</t>
  </si>
  <si>
    <t xml:space="preserve">UKUPNO PRIHODI </t>
  </si>
  <si>
    <t>UKUPNO RASHODI</t>
  </si>
  <si>
    <t>UKUPNO PRIHODI</t>
  </si>
  <si>
    <t>RAZLIKA PRIMITAKA I IZDATAKA</t>
  </si>
  <si>
    <t>SAŽETAK  RAČUNA PRIHODA I RASHODA I RAČUNA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</si>
  <si>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</si>
  <si>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</si>
  <si>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</si>
  <si>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</si>
  <si>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</si>
  <si>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</si>
  <si>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</si>
  <si>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>4 Prihodi za posebne namjene</t>
  </si>
  <si>
    <t>41 Prihodi od igara na sreću</t>
  </si>
  <si>
    <t>43 Ostali prihodi za posebne namjene</t>
  </si>
  <si>
    <t>5 Pomoći</t>
  </si>
  <si>
    <t>51 Pomoći EU</t>
  </si>
  <si>
    <t>52 Ostale pomoći i darovnice</t>
  </si>
  <si>
    <t>56 Fondovi EU
561 Europski kohezijski fond (ESF)</t>
  </si>
  <si>
    <t>6 Donacije</t>
  </si>
  <si>
    <t>61 Donacije</t>
  </si>
  <si>
    <t>03 Javni red i sigurnost</t>
  </si>
  <si>
    <t>033 Sudovi</t>
  </si>
  <si>
    <t>034 Zatvori</t>
  </si>
  <si>
    <t>036 Rashodi za javni red i sigurnost koji nisu drugdje svrstani</t>
  </si>
  <si>
    <t>01 Opće i javne usluge</t>
  </si>
  <si>
    <t xml:space="preserve">013 Opće usluge </t>
  </si>
  <si>
    <t>Prihodi od poreza</t>
  </si>
  <si>
    <t>Porezi na robu i usluge</t>
  </si>
  <si>
    <t xml:space="preserve">Pomoći prorčaunu iz drugih prorčauna i izvanproračunskim korisnicima </t>
  </si>
  <si>
    <t xml:space="preserve">Pomoći proračunskim korisnicima iz proračuna koji im nije nadležan </t>
  </si>
  <si>
    <t>Prijenosi između proračunskih korisnika istog proračuna</t>
  </si>
  <si>
    <t>Prihodi od imovine</t>
  </si>
  <si>
    <t>Prihodi od financijske imovine</t>
  </si>
  <si>
    <t>Prihodi po posebnim propisima</t>
  </si>
  <si>
    <t>Donacije od pravnih i fizičkih osoba izvan općeg proračuna i povrat donacija po protestiranim jamstvima</t>
  </si>
  <si>
    <t>Tekuće donacije</t>
  </si>
  <si>
    <t>Prihodi iz nadležnog proračuna i od HZZO-a temeljem ugovornih obveza</t>
  </si>
  <si>
    <t>Prihodi iz nadležnog proračuna za financiranje redovne djelatnosti proračunskih korisnika</t>
  </si>
  <si>
    <t>Plaće za prekovremeni rad</t>
  </si>
  <si>
    <t>Ostali rashodi za zaposlene</t>
  </si>
  <si>
    <t>Doprinosi na plaće</t>
  </si>
  <si>
    <t>Doprinosi za mirovinsko osiguranje</t>
  </si>
  <si>
    <t>Doprinosi za obvezno zdravstveno osiguranje</t>
  </si>
  <si>
    <t>Naknade za prijevoz, za rad na terenu i odvojeni život</t>
  </si>
  <si>
    <t>Stručno usavršavanje zaposlenika</t>
  </si>
  <si>
    <t>Rashodi za materijal i energiju</t>
  </si>
  <si>
    <t>Uredski materijal i ostali materijalni rashodi</t>
  </si>
  <si>
    <t>Materijal i sirovine</t>
  </si>
  <si>
    <t>Energija</t>
  </si>
  <si>
    <t>Materijal i dijelovi za tekuće i investicijsko održavanje</t>
  </si>
  <si>
    <t>Sitni inventar i auto gume</t>
  </si>
  <si>
    <t>Službena, radna i zaštitna odjeća i obuća</t>
  </si>
  <si>
    <t>Rashodi za usluge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</si>
  <si>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</si>
  <si>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</si>
  <si>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</si>
  <si>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</si>
  <si>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</si>
  <si>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</si>
  <si>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</si>
  <si>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Računalne usluge</t>
  </si>
  <si>
    <t>Ostale usluge</t>
  </si>
  <si>
    <t>Naknade troškova osobama izvan radnog odnosa</t>
  </si>
  <si>
    <t>Naknade za rad predstavničkih i izvršnih tijela, povjerenstava i slično</t>
  </si>
  <si>
    <t>Premije osiguranja</t>
  </si>
  <si>
    <t>Reprezentacija</t>
  </si>
  <si>
    <t>Članarine i norme</t>
  </si>
  <si>
    <t>Pristojbe i naknade</t>
  </si>
  <si>
    <t>Ostali nespomenuti rashodi poslovanja</t>
  </si>
  <si>
    <t>Financijski rashodi</t>
  </si>
  <si>
    <t>Kamate za primljene kredite i zajmove</t>
  </si>
  <si>
    <t>Ostali financijski rashodi</t>
  </si>
  <si>
    <t>Bankarske usluge i usluge platnog prometa</t>
  </si>
  <si>
    <t>Rashodi za nabavu proizvedene dugotrajne imovine</t>
  </si>
  <si>
    <t>Postrojenja i oprema</t>
  </si>
  <si>
    <t>Uredska oprema i namještaj</t>
  </si>
  <si>
    <t>Komunikacijska oprema</t>
  </si>
  <si>
    <t>Oprema za održavanje i zaštitu</t>
  </si>
  <si>
    <t>Medicinska i laboratorijska oprema</t>
  </si>
  <si>
    <t>Instrumenti, uređaji i strojevi</t>
  </si>
  <si>
    <t>Uređaji, strojevi i oprema za ostale namjene</t>
  </si>
  <si>
    <t>Prijevozna sredstva</t>
  </si>
  <si>
    <t>Prijevozna sredstva u cestovnom prometu</t>
  </si>
  <si>
    <t>Rashodi za dodatna ulaganja u nefinancijskoj imovini</t>
  </si>
  <si>
    <t>IZVRŠAVANJE KAZNE ZATVORA, MJERE PRITVORA I ODGOJNE MJERE</t>
  </si>
  <si>
    <t>Opći prihodi i primici</t>
  </si>
  <si>
    <t>Plaće za posebne uvjete rada</t>
  </si>
  <si>
    <t>Kamate za primljene zajmove od trgovačkih društava i obrtnika izvan javnog sektora</t>
  </si>
  <si>
    <t>Dodatna ulaganja na građevinskim objektima</t>
  </si>
  <si>
    <t>Prihodi od igara na sreću</t>
  </si>
  <si>
    <t>Ostali rashodi</t>
  </si>
  <si>
    <t>Tekuće donacije u novcu</t>
  </si>
  <si>
    <t>Sportska i glazbena oprema</t>
  </si>
  <si>
    <t>Osnovno stado</t>
  </si>
  <si>
    <t>Dodatna ulaganja na postrojenjima i opremi</t>
  </si>
  <si>
    <t>Dodatna ulaganja za ostalu nefinancijsku imovinu</t>
  </si>
  <si>
    <t>UKUPNO</t>
  </si>
  <si>
    <t xml:space="preserve"> </t>
  </si>
  <si>
    <t xml:space="preserve">Kazne, upravne mjere i ostali prihodi </t>
  </si>
  <si>
    <t>Ostali prihodi</t>
  </si>
  <si>
    <t>Prihodi od prodaje prijevoznih sredstava</t>
  </si>
  <si>
    <t xml:space="preserve">Prihodi od prodaje višegodišnjih nasada i osnovnog stada </t>
  </si>
  <si>
    <t>HRK</t>
  </si>
  <si>
    <t>UKUPNO EUR</t>
  </si>
  <si>
    <t>Zaokruženo</t>
  </si>
  <si>
    <t>IZVRŠENJE 1.1.-30.6.2022.</t>
  </si>
  <si>
    <t>1.1-30.6.2022.</t>
  </si>
  <si>
    <t>DP 11 6711</t>
  </si>
  <si>
    <t>DP 11 6712</t>
  </si>
  <si>
    <t>UKUPNO HRK</t>
  </si>
  <si>
    <t>EUR</t>
  </si>
  <si>
    <t>A630000/
A630113</t>
  </si>
  <si>
    <t xml:space="preserve">Razdjel </t>
  </si>
  <si>
    <t>Glava</t>
  </si>
  <si>
    <t>10915 ZATVORI I KAZNIONICE</t>
  </si>
  <si>
    <t>RKP i 
naziv KT</t>
  </si>
  <si>
    <t>Program</t>
  </si>
  <si>
    <t>2809 UPRAVLJANJE ZATVORSKIM I PROBACIJSKIM SUSTAVOM</t>
  </si>
  <si>
    <t>IZVOR  11</t>
  </si>
  <si>
    <t>IZVOR  41</t>
  </si>
  <si>
    <t xml:space="preserve">IZVOR  31 </t>
  </si>
  <si>
    <t>Vlastiti prihodi</t>
  </si>
  <si>
    <t>IZVOR 43</t>
  </si>
  <si>
    <t>Ostali prihodi za posebne namjene</t>
  </si>
  <si>
    <t>IZVOR 52</t>
  </si>
  <si>
    <t>Ostale pomoći</t>
  </si>
  <si>
    <t>IZVOR 61</t>
  </si>
  <si>
    <t>Donacije</t>
  </si>
  <si>
    <t>Zatvori i kaznionice</t>
  </si>
  <si>
    <t>A630000</t>
  </si>
  <si>
    <t>Rashodi za dodatna ulaganja na nefinancijskoj imovini</t>
  </si>
  <si>
    <t>A630113</t>
  </si>
  <si>
    <t>IZVRŠAVANJE KAZNE ZATVORA, MJERE PRITVORA I ODGOJNE MJERE (IZ EVIDENCIJSKIH PRIHODA)</t>
  </si>
  <si>
    <t>Višegodišnji nasadi i osnovno stado</t>
  </si>
  <si>
    <t>DP 11 razred 3</t>
  </si>
  <si>
    <t>DP 11 razred 4</t>
  </si>
  <si>
    <t>PROJEKCIJA 
ZA 2026.</t>
  </si>
  <si>
    <t>A1. PRIHODI I RASHODI PREMA EKONOMSKOJ KLASIFIKACIJI</t>
  </si>
  <si>
    <t>A2. PRIHODI I RASHODI PREMA IZVORIMA FINANCIRANJA</t>
  </si>
  <si>
    <t>A3. RASHODI PREMA FUNKCIJSKOJ KLASIFIKACIJI</t>
  </si>
  <si>
    <t>Razred</t>
  </si>
  <si>
    <t>Skupina</t>
  </si>
  <si>
    <t>Izvor</t>
  </si>
  <si>
    <t xml:space="preserve"> Prihodi od upravnih i administrativnih pristojbi, pristojbi po posebnim propisima i naknada</t>
  </si>
  <si>
    <t>Posebni dio</t>
  </si>
  <si>
    <t>NAZIV KT</t>
  </si>
  <si>
    <t>ZATVOR U BJELOVARU</t>
  </si>
  <si>
    <t>3210 - ZATVOR U BJELOVARU</t>
  </si>
  <si>
    <t>Upraviteljica</t>
  </si>
  <si>
    <t>Anita Gregl</t>
  </si>
  <si>
    <t>IZVRŠENJE
2023.</t>
  </si>
  <si>
    <t>TEKUĆI PLAN
2024.</t>
  </si>
  <si>
    <t>PLAN 
ZA 2025.</t>
  </si>
  <si>
    <t>PROJEKCIJA 
ZA 2027.</t>
  </si>
  <si>
    <t>FINANCIJSKI PLAN PRORAČUNSKOG KORISNIKA DRŽAVNOG PRORAČUNA
 ZA 2025 I PROJEKCIJE ZA 2026. I 2027. GODINU</t>
  </si>
  <si>
    <t>109 MINISTARSTVO PRAVOSUĐA, UPRAVE I DIGITALNE TRANSFORMACIJE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</si>
</sst>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00"/>
  </numFmts>
  <fonts count="6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i/>
      <sz val="10"/>
      <name val="Arial"/>
      <family val="2"/>
      <charset val="238"/>
    </font>
    <font>
      <u/>
      <sz val="10"/>
      <color indexed="12"/>
      <name val="Arial"/>
      <family val="2"/>
    </font>
    <font>
      <sz val="11"/>
      <color rgb="FFFF0000"/>
      <name val="Calibri"/>
      <family val="2"/>
      <charset val="238"/>
      <scheme val="minor"/>
    </font>
    <font>
      <sz val="8"/>
      <name val="Arial"/>
      <family val="2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</font>
    <font>
      <b/>
      <sz val="8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sz val="10"/>
      <color theme="8" tint="-0.249977111117893"/>
      <name val="Arial"/>
      <family val="2"/>
      <charset val="238"/>
    </font>
    <font>
      <sz val="10"/>
      <color rgb="FF002060"/>
      <name val="Arial"/>
      <family val="2"/>
      <charset val="238"/>
    </font>
    <font>
      <b/>
      <sz val="10"/>
      <color theme="8" tint="-0.249977111117893"/>
      <name val="Arial"/>
      <family val="2"/>
      <charset val="238"/>
    </font>
    <font>
      <i/>
      <sz val="10"/>
      <color theme="8" tint="-0.249977111117893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rgb="FFFF0000"/>
      <name val="Arial"/>
      <family val="2"/>
    </font>
    <font>
      <sz val="8"/>
      <color rgb="FFFF0000"/>
      <name val="Arial"/>
      <family val="2"/>
    </font>
    <font>
      <b/>
      <sz val="8"/>
      <color rgb="FFC00000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rgb="FFC0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8"/>
      <color theme="1"/>
      <name val="Arial"/>
      <family val="2"/>
      <charset val="238"/>
    </font>
    <font>
      <i/>
      <sz val="10"/>
      <color rgb="FF002060"/>
      <name val="Arial"/>
      <family val="2"/>
      <charset val="238"/>
    </font>
    <font>
      <sz val="8"/>
      <color theme="1"/>
      <name val="Arial"/>
      <family val="2"/>
    </font>
    <font>
      <b/>
      <sz val="11"/>
      <name val="Arial"/>
      <family val="2"/>
      <charset val="238"/>
    </font>
    <font>
      <sz val="10"/>
      <name val="Arial"/>
      <family val="2"/>
    </font>
    <font>
      <b/>
      <sz val="10"/>
      <color rgb="FFC00000"/>
      <name val="Arial"/>
      <family val="2"/>
    </font>
    <font>
      <sz val="8"/>
      <name val="Arial"/>
      <family val="2"/>
      <charset val="238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sz val="11"/>
      <name val="Arial"/>
      <family val="2"/>
      <charset val="238"/>
    </font>
    <font>
      <b/>
      <sz val="9"/>
      <name val="Arial"/>
      <family val="2"/>
    </font>
    <font>
      <b/>
      <sz val="9"/>
      <color rgb="FF7030A0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10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0"/>
      <color rgb="FF002060"/>
      <name val="Arial"/>
      <family val="2"/>
      <charset val="238"/>
    </font>
    <font>
      <i/>
      <sz val="11"/>
      <name val="Arial"/>
      <family val="2"/>
      <charset val="238"/>
    </font>
    <font>
      <b/>
      <sz val="11"/>
      <color rgb="FFC00000"/>
      <name val="Arial"/>
      <family val="2"/>
    </font>
    <font>
      <b/>
      <sz val="12"/>
      <color indexed="8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3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1"/>
      </patternFill>
    </fill>
    <fill>
      <patternFill patternType="solid">
        <fgColor rgb="FFFFFFCC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/>
      </patternFill>
    </fill>
    <fill>
      <patternFill patternType="solid">
        <fgColor rgb="FFFFFF9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D1E8FF"/>
        <bgColor indexed="64"/>
      </patternFill>
    </fill>
    <fill>
      <patternFill patternType="solid">
        <fgColor rgb="FFFFFF9B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18"/>
      </bottom>
      <diagonal/>
    </border>
    <border>
      <left/>
      <right style="medium">
        <color indexed="64"/>
      </right>
      <top/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medium">
        <color indexed="64"/>
      </bottom>
      <diagonal/>
    </border>
    <border>
      <left style="medium">
        <color indexed="64"/>
      </left>
      <right/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18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18"/>
      </top>
      <bottom style="thin">
        <color indexed="1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 style="medium">
        <color indexed="64"/>
      </left>
      <right/>
      <top style="thin">
        <color indexed="18"/>
      </top>
      <bottom/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double">
        <color indexed="64"/>
      </bottom>
      <diagonal/>
    </border>
    <border>
      <left/>
      <right/>
      <top style="thin">
        <color indexed="18"/>
      </top>
      <bottom style="thin">
        <color indexed="64"/>
      </bottom>
      <diagonal/>
    </border>
    <border>
      <left/>
      <right style="medium">
        <color indexed="64"/>
      </right>
      <top style="thin">
        <color indexed="18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18"/>
      </bottom>
      <diagonal/>
    </border>
  </borders>
  <cellStyleXfs count="12">
    <xf numFmtId="0" fontId="0" fillId="0" borderId="0"/>
    <xf numFmtId="0" fontId="3" fillId="0" borderId="0"/>
    <xf numFmtId="0" fontId="3" fillId="0" borderId="0"/>
    <xf numFmtId="43" fontId="7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18" fillId="4" borderId="6" applyNumberFormat="0" applyProtection="0">
      <alignment horizontal="left" vertical="center" indent="1"/>
    </xf>
    <xf numFmtId="4" fontId="18" fillId="5" borderId="6" applyNumberFormat="0" applyProtection="0">
      <alignment vertical="center"/>
    </xf>
    <xf numFmtId="0" fontId="18" fillId="6" borderId="6" applyNumberFormat="0" applyProtection="0">
      <alignment horizontal="left" vertical="center" wrapText="1" indent="1"/>
    </xf>
    <xf numFmtId="0" fontId="18" fillId="7" borderId="6" applyNumberFormat="0" applyProtection="0">
      <alignment horizontal="left" vertical="center" indent="1"/>
    </xf>
    <xf numFmtId="4" fontId="18" fillId="0" borderId="6" applyNumberFormat="0" applyProtection="0">
      <alignment horizontal="right" vertical="center"/>
    </xf>
    <xf numFmtId="0" fontId="52" fillId="0" borderId="0"/>
  </cellStyleXfs>
  <cellXfs count="493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 wrapText="1"/>
    </xf>
    <xf numFmtId="0" fontId="9" fillId="2" borderId="3" xfId="0" applyFont="1" applyFill="1" applyBorder="1" applyAlignment="1">
      <alignment horizontal="left" vertical="center" wrapText="1"/>
    </xf>
    <xf numFmtId="0" fontId="7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applyFont="1" applyFill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 indent="1"/>
    </xf>
    <xf numFmtId="0" fontId="8" fillId="2" borderId="3" xfId="0" applyFont="1" applyFill="1" applyBorder="1" applyAlignment="1">
      <alignment horizontal="left" vertical="center" wrapText="1" indent="1"/>
    </xf>
    <xf numFmtId="0" fontId="7" fillId="2" borderId="3" xfId="0" quotePrefix="1" applyFont="1" applyFill="1" applyBorder="1" applyAlignment="1">
      <alignment horizontal="left" vertical="center" wrapTex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vertical="top" wrapText="1"/>
    </xf>
    <xf numFmtId="0" fontId="14" fillId="2" borderId="3" xfId="0" applyFont="1" applyFill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4" fillId="3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3" fontId="6" fillId="2" borderId="3" xfId="0" applyNumberFormat="1" applyFont="1" applyFill="1" applyBorder="1" applyAlignment="1">
      <alignment horizontal="right"/>
    </xf>
    <xf numFmtId="0" fontId="19" fillId="0" borderId="0" xfId="0" applyFont="1"/>
    <xf numFmtId="4" fontId="7" fillId="0" borderId="3" xfId="0" applyNumberFormat="1" applyFont="1" applyBorder="1" applyAlignment="1">
      <alignment vertical="center"/>
    </xf>
    <xf numFmtId="4" fontId="7" fillId="3" borderId="3" xfId="0" applyNumberFormat="1" applyFont="1" applyFill="1" applyBorder="1" applyAlignment="1">
      <alignment vertical="center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horizontal="left" wrapText="1"/>
    </xf>
    <xf numFmtId="0" fontId="8" fillId="8" borderId="3" xfId="0" quotePrefix="1" applyFont="1" applyFill="1" applyBorder="1" applyAlignment="1">
      <alignment horizontal="left" vertical="center" wrapText="1" indent="1"/>
    </xf>
    <xf numFmtId="0" fontId="8" fillId="8" borderId="3" xfId="0" applyFont="1" applyFill="1" applyBorder="1" applyAlignment="1">
      <alignment horizontal="left" vertical="center" wrapText="1" indent="1"/>
    </xf>
    <xf numFmtId="0" fontId="8" fillId="8" borderId="3" xfId="0" applyFont="1" applyFill="1" applyBorder="1" applyAlignment="1">
      <alignment horizontal="left" vertical="center" indent="1"/>
    </xf>
    <xf numFmtId="0" fontId="7" fillId="8" borderId="3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indent="1"/>
    </xf>
    <xf numFmtId="0" fontId="8" fillId="8" borderId="3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25" fillId="2" borderId="3" xfId="0" quotePrefix="1" applyFont="1" applyFill="1" applyBorder="1" applyAlignment="1">
      <alignment horizontal="left" vertical="center"/>
    </xf>
    <xf numFmtId="0" fontId="17" fillId="0" borderId="0" xfId="0" applyFont="1"/>
    <xf numFmtId="0" fontId="25" fillId="2" borderId="3" xfId="0" quotePrefix="1" applyFont="1" applyFill="1" applyBorder="1" applyAlignment="1">
      <alignment horizontal="left" vertical="center" wrapText="1"/>
    </xf>
    <xf numFmtId="0" fontId="7" fillId="2" borderId="0" xfId="0" quotePrefix="1" applyFont="1" applyFill="1" applyAlignment="1">
      <alignment horizontal="left" vertical="center"/>
    </xf>
    <xf numFmtId="0" fontId="7" fillId="2" borderId="0" xfId="0" quotePrefix="1" applyFont="1" applyFill="1" applyAlignment="1">
      <alignment horizontal="left" vertical="center" wrapText="1"/>
    </xf>
    <xf numFmtId="0" fontId="27" fillId="2" borderId="3" xfId="0" quotePrefix="1" applyFont="1" applyFill="1" applyBorder="1" applyAlignment="1">
      <alignment horizontal="left" vertical="center"/>
    </xf>
    <xf numFmtId="0" fontId="27" fillId="2" borderId="3" xfId="0" quotePrefix="1" applyFont="1" applyFill="1" applyBorder="1" applyAlignment="1">
      <alignment horizontal="left" vertical="center" wrapText="1"/>
    </xf>
    <xf numFmtId="0" fontId="30" fillId="0" borderId="0" xfId="0" applyFont="1"/>
    <xf numFmtId="4" fontId="3" fillId="2" borderId="3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/>
    </xf>
    <xf numFmtId="4" fontId="0" fillId="0" borderId="0" xfId="0" applyNumberFormat="1"/>
    <xf numFmtId="4" fontId="3" fillId="2" borderId="10" xfId="0" applyNumberFormat="1" applyFont="1" applyFill="1" applyBorder="1" applyAlignment="1">
      <alignment horizontal="right"/>
    </xf>
    <xf numFmtId="4" fontId="6" fillId="2" borderId="7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0" fontId="18" fillId="10" borderId="6" xfId="8" quotePrefix="1" applyFill="1" applyAlignment="1">
      <alignment horizontal="left" vertical="center" indent="1"/>
    </xf>
    <xf numFmtId="0" fontId="18" fillId="0" borderId="6" xfId="9" quotePrefix="1" applyFill="1">
      <alignment horizontal="left" vertical="center" indent="1"/>
    </xf>
    <xf numFmtId="0" fontId="23" fillId="9" borderId="6" xfId="6" quotePrefix="1" applyNumberFormat="1" applyFont="1" applyFill="1" applyAlignment="1">
      <alignment horizontal="center" vertical="center"/>
    </xf>
    <xf numFmtId="1" fontId="22" fillId="0" borderId="6" xfId="9" quotePrefix="1" applyNumberFormat="1" applyFont="1" applyFill="1" applyAlignment="1">
      <alignment horizontal="right" vertical="center" indent="1"/>
    </xf>
    <xf numFmtId="4" fontId="18" fillId="5" borderId="6" xfId="7" applyNumberFormat="1">
      <alignment vertical="center"/>
    </xf>
    <xf numFmtId="4" fontId="18" fillId="0" borderId="6" xfId="10" applyNumberFormat="1">
      <alignment horizontal="right" vertical="center"/>
    </xf>
    <xf numFmtId="1" fontId="31" fillId="0" borderId="6" xfId="9" quotePrefix="1" applyNumberFormat="1" applyFont="1" applyFill="1" applyAlignment="1">
      <alignment horizontal="right" vertical="center" indent="1"/>
    </xf>
    <xf numFmtId="0" fontId="32" fillId="0" borderId="6" xfId="9" quotePrefix="1" applyFont="1" applyFill="1">
      <alignment horizontal="left" vertical="center" indent="1"/>
    </xf>
    <xf numFmtId="0" fontId="18" fillId="0" borderId="6" xfId="9" quotePrefix="1" applyFill="1" applyAlignment="1">
      <alignment horizontal="left" vertical="center" wrapText="1" indent="1"/>
    </xf>
    <xf numFmtId="1" fontId="21" fillId="0" borderId="6" xfId="9" quotePrefix="1" applyNumberFormat="1" applyFont="1" applyFill="1" applyAlignment="1">
      <alignment horizontal="right" vertical="center" indent="1"/>
    </xf>
    <xf numFmtId="0" fontId="23" fillId="0" borderId="6" xfId="9" quotePrefix="1" applyFont="1" applyFill="1">
      <alignment horizontal="left" vertical="center" indent="1"/>
    </xf>
    <xf numFmtId="4" fontId="23" fillId="5" borderId="6" xfId="7" applyNumberFormat="1" applyFont="1">
      <alignment vertical="center"/>
    </xf>
    <xf numFmtId="3" fontId="23" fillId="5" borderId="6" xfId="7" applyNumberFormat="1" applyFont="1">
      <alignment vertical="center"/>
    </xf>
    <xf numFmtId="4" fontId="33" fillId="0" borderId="6" xfId="7" applyNumberFormat="1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4" fontId="23" fillId="11" borderId="6" xfId="7" applyNumberFormat="1" applyFont="1" applyFill="1">
      <alignment vertical="center"/>
    </xf>
    <xf numFmtId="4" fontId="18" fillId="11" borderId="6" xfId="10" applyNumberFormat="1" applyFill="1">
      <alignment horizontal="right" vertical="center"/>
    </xf>
    <xf numFmtId="4" fontId="18" fillId="12" borderId="6" xfId="10" applyNumberFormat="1" applyFill="1">
      <alignment horizontal="right" vertical="center"/>
    </xf>
    <xf numFmtId="3" fontId="23" fillId="12" borderId="6" xfId="7" applyNumberFormat="1" applyFont="1" applyFill="1">
      <alignment vertical="center"/>
    </xf>
    <xf numFmtId="3" fontId="18" fillId="12" borderId="6" xfId="10" applyNumberFormat="1" applyFill="1">
      <alignment horizontal="right" vertical="center"/>
    </xf>
    <xf numFmtId="4" fontId="23" fillId="12" borderId="6" xfId="7" applyNumberFormat="1" applyFont="1" applyFill="1">
      <alignment vertical="center"/>
    </xf>
    <xf numFmtId="4" fontId="18" fillId="12" borderId="6" xfId="7" applyNumberFormat="1" applyFill="1">
      <alignment vertical="center"/>
    </xf>
    <xf numFmtId="1" fontId="21" fillId="0" borderId="8" xfId="9" quotePrefix="1" applyNumberFormat="1" applyFont="1" applyFill="1" applyBorder="1" applyAlignment="1">
      <alignment horizontal="right" vertical="center" indent="1"/>
    </xf>
    <xf numFmtId="0" fontId="23" fillId="0" borderId="8" xfId="9" quotePrefix="1" applyFont="1" applyFill="1" applyBorder="1">
      <alignment horizontal="left" vertical="center" indent="1"/>
    </xf>
    <xf numFmtId="4" fontId="23" fillId="5" borderId="8" xfId="7" applyNumberFormat="1" applyFont="1" applyBorder="1">
      <alignment vertical="center"/>
    </xf>
    <xf numFmtId="4" fontId="23" fillId="12" borderId="8" xfId="7" applyNumberFormat="1" applyFont="1" applyFill="1" applyBorder="1">
      <alignment vertical="center"/>
    </xf>
    <xf numFmtId="1" fontId="22" fillId="0" borderId="9" xfId="9" quotePrefix="1" applyNumberFormat="1" applyFont="1" applyFill="1" applyBorder="1" applyAlignment="1">
      <alignment horizontal="right" vertical="center" indent="1"/>
    </xf>
    <xf numFmtId="0" fontId="18" fillId="0" borderId="9" xfId="9" quotePrefix="1" applyFill="1" applyBorder="1">
      <alignment horizontal="left" vertical="center" indent="1"/>
    </xf>
    <xf numFmtId="3" fontId="18" fillId="12" borderId="9" xfId="10" applyNumberFormat="1" applyFill="1" applyBorder="1">
      <alignment horizontal="right" vertical="center"/>
    </xf>
    <xf numFmtId="4" fontId="33" fillId="0" borderId="12" xfId="7" applyNumberFormat="1" applyFont="1" applyFill="1" applyBorder="1" applyAlignment="1">
      <alignment horizontal="center" vertical="center"/>
    </xf>
    <xf numFmtId="4" fontId="18" fillId="0" borderId="9" xfId="10" applyNumberFormat="1" applyBorder="1">
      <alignment horizontal="right" vertical="center"/>
    </xf>
    <xf numFmtId="164" fontId="18" fillId="0" borderId="6" xfId="10" applyNumberFormat="1">
      <alignment horizontal="right" vertical="center"/>
    </xf>
    <xf numFmtId="164" fontId="0" fillId="0" borderId="0" xfId="0" applyNumberFormat="1"/>
    <xf numFmtId="4" fontId="23" fillId="13" borderId="6" xfId="7" applyNumberFormat="1" applyFont="1" applyFill="1">
      <alignment vertical="center"/>
    </xf>
    <xf numFmtId="4" fontId="23" fillId="13" borderId="8" xfId="7" applyNumberFormat="1" applyFont="1" applyFill="1" applyBorder="1">
      <alignment vertical="center"/>
    </xf>
    <xf numFmtId="4" fontId="18" fillId="13" borderId="6" xfId="7" applyNumberFormat="1" applyFill="1">
      <alignment vertical="center"/>
    </xf>
    <xf numFmtId="0" fontId="19" fillId="0" borderId="0" xfId="0" applyFont="1" applyAlignment="1">
      <alignment horizontal="right"/>
    </xf>
    <xf numFmtId="0" fontId="19" fillId="0" borderId="5" xfId="0" applyFont="1" applyBorder="1" applyAlignment="1">
      <alignment horizontal="right"/>
    </xf>
    <xf numFmtId="4" fontId="20" fillId="0" borderId="0" xfId="10" applyNumberFormat="1" applyFont="1" applyBorder="1">
      <alignment horizontal="right" vertical="center"/>
    </xf>
    <xf numFmtId="4" fontId="19" fillId="0" borderId="0" xfId="0" applyNumberFormat="1" applyFont="1"/>
    <xf numFmtId="4" fontId="19" fillId="0" borderId="5" xfId="0" applyNumberFormat="1" applyFont="1" applyBorder="1"/>
    <xf numFmtId="0" fontId="19" fillId="0" borderId="5" xfId="0" applyFont="1" applyBorder="1"/>
    <xf numFmtId="164" fontId="35" fillId="0" borderId="0" xfId="0" applyNumberFormat="1" applyFont="1"/>
    <xf numFmtId="164" fontId="35" fillId="0" borderId="5" xfId="0" applyNumberFormat="1" applyFont="1" applyBorder="1"/>
    <xf numFmtId="0" fontId="36" fillId="0" borderId="0" xfId="0" applyFont="1" applyAlignment="1">
      <alignment horizontal="center"/>
    </xf>
    <xf numFmtId="0" fontId="37" fillId="0" borderId="0" xfId="0" applyFont="1" applyAlignment="1">
      <alignment horizontal="center" vertical="center"/>
    </xf>
    <xf numFmtId="0" fontId="18" fillId="10" borderId="6" xfId="8" quotePrefix="1" applyFill="1" applyAlignment="1">
      <alignment horizontal="center" vertical="center" wrapText="1"/>
    </xf>
    <xf numFmtId="0" fontId="35" fillId="0" borderId="0" xfId="0" applyFont="1"/>
    <xf numFmtId="4" fontId="9" fillId="2" borderId="3" xfId="0" applyNumberFormat="1" applyFont="1" applyFill="1" applyBorder="1" applyAlignment="1">
      <alignment horizontal="right"/>
    </xf>
    <xf numFmtId="164" fontId="23" fillId="5" borderId="6" xfId="7" applyNumberFormat="1" applyFont="1">
      <alignment vertical="center"/>
    </xf>
    <xf numFmtId="164" fontId="23" fillId="5" borderId="8" xfId="7" applyNumberFormat="1" applyFont="1" applyBorder="1">
      <alignment vertical="center"/>
    </xf>
    <xf numFmtId="164" fontId="18" fillId="5" borderId="6" xfId="7" applyNumberFormat="1">
      <alignment vertical="center"/>
    </xf>
    <xf numFmtId="0" fontId="23" fillId="9" borderId="6" xfId="6" quotePrefix="1" applyFont="1" applyFill="1" applyAlignment="1">
      <alignment horizontal="right" vertical="center" indent="1"/>
    </xf>
    <xf numFmtId="0" fontId="36" fillId="3" borderId="0" xfId="0" applyFont="1" applyFill="1" applyAlignment="1">
      <alignment horizontal="right"/>
    </xf>
    <xf numFmtId="4" fontId="35" fillId="3" borderId="0" xfId="0" applyNumberFormat="1" applyFont="1" applyFill="1" applyAlignment="1">
      <alignment horizontal="center" vertical="center"/>
    </xf>
    <xf numFmtId="0" fontId="38" fillId="3" borderId="0" xfId="0" applyFont="1" applyFill="1" applyAlignment="1">
      <alignment horizontal="center"/>
    </xf>
    <xf numFmtId="4" fontId="38" fillId="3" borderId="0" xfId="0" applyNumberFormat="1" applyFont="1" applyFill="1" applyAlignment="1">
      <alignment horizontal="center"/>
    </xf>
    <xf numFmtId="0" fontId="0" fillId="0" borderId="0" xfId="0" applyProtection="1">
      <protection locked="0"/>
    </xf>
    <xf numFmtId="4" fontId="3" fillId="2" borderId="3" xfId="0" applyNumberFormat="1" applyFont="1" applyFill="1" applyBorder="1" applyProtection="1">
      <protection locked="0"/>
    </xf>
    <xf numFmtId="4" fontId="3" fillId="2" borderId="3" xfId="0" applyNumberFormat="1" applyFont="1" applyFill="1" applyBorder="1" applyAlignment="1" applyProtection="1">
      <alignment horizontal="right"/>
      <protection locked="0"/>
    </xf>
    <xf numFmtId="4" fontId="18" fillId="0" borderId="6" xfId="10" applyNumberFormat="1" applyProtection="1">
      <alignment horizontal="right" vertical="center"/>
      <protection locked="0"/>
    </xf>
    <xf numFmtId="3" fontId="40" fillId="5" borderId="6" xfId="7" applyNumberFormat="1" applyFont="1">
      <alignment vertical="center"/>
    </xf>
    <xf numFmtId="3" fontId="40" fillId="12" borderId="6" xfId="7" applyNumberFormat="1" applyFont="1" applyFill="1">
      <alignment vertical="center"/>
    </xf>
    <xf numFmtId="164" fontId="40" fillId="5" borderId="6" xfId="7" applyNumberFormat="1" applyFont="1">
      <alignment vertical="center"/>
    </xf>
    <xf numFmtId="4" fontId="40" fillId="13" borderId="6" xfId="7" applyNumberFormat="1" applyFont="1" applyFill="1">
      <alignment vertical="center"/>
    </xf>
    <xf numFmtId="3" fontId="40" fillId="12" borderId="6" xfId="10" applyNumberFormat="1" applyFont="1" applyFill="1">
      <alignment horizontal="right" vertical="center"/>
    </xf>
    <xf numFmtId="4" fontId="40" fillId="0" borderId="6" xfId="10" applyNumberFormat="1" applyFont="1">
      <alignment horizontal="right" vertical="center"/>
    </xf>
    <xf numFmtId="164" fontId="40" fillId="0" borderId="6" xfId="10" applyNumberFormat="1" applyFont="1">
      <alignment horizontal="right" vertical="center"/>
    </xf>
    <xf numFmtId="4" fontId="23" fillId="14" borderId="8" xfId="7" applyNumberFormat="1" applyFont="1" applyFill="1" applyBorder="1">
      <alignment vertical="center"/>
    </xf>
    <xf numFmtId="4" fontId="23" fillId="15" borderId="8" xfId="7" applyNumberFormat="1" applyFont="1" applyFill="1" applyBorder="1">
      <alignment vertical="center"/>
    </xf>
    <xf numFmtId="4" fontId="18" fillId="14" borderId="6" xfId="7" applyNumberFormat="1" applyFill="1">
      <alignment vertical="center"/>
    </xf>
    <xf numFmtId="4" fontId="18" fillId="15" borderId="6" xfId="7" applyNumberFormat="1" applyFill="1">
      <alignment vertical="center"/>
    </xf>
    <xf numFmtId="4" fontId="18" fillId="9" borderId="11" xfId="10" applyNumberFormat="1" applyFill="1" applyBorder="1" applyProtection="1">
      <alignment horizontal="right" vertical="center"/>
      <protection locked="0"/>
    </xf>
    <xf numFmtId="4" fontId="2" fillId="0" borderId="0" xfId="0" applyNumberFormat="1" applyFont="1" applyAlignment="1">
      <alignment horizontal="center" vertical="center" wrapText="1"/>
    </xf>
    <xf numFmtId="4" fontId="30" fillId="0" borderId="3" xfId="0" applyNumberFormat="1" applyFont="1" applyBorder="1" applyAlignment="1" applyProtection="1">
      <alignment vertical="center" wrapText="1"/>
      <protection locked="0"/>
    </xf>
    <xf numFmtId="4" fontId="30" fillId="0" borderId="3" xfId="0" applyNumberFormat="1" applyFont="1" applyBorder="1" applyAlignment="1" applyProtection="1">
      <alignment horizontal="right"/>
      <protection locked="0"/>
    </xf>
    <xf numFmtId="0" fontId="9" fillId="0" borderId="0" xfId="0" applyFont="1" applyAlignment="1">
      <alignment horizontal="left" vertical="center" wrapText="1"/>
    </xf>
    <xf numFmtId="0" fontId="14" fillId="0" borderId="3" xfId="0" quotePrefix="1" applyFont="1" applyBorder="1" applyAlignment="1">
      <alignment horizontal="center" wrapText="1"/>
    </xf>
    <xf numFmtId="0" fontId="3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4" fontId="41" fillId="2" borderId="3" xfId="0" applyNumberFormat="1" applyFont="1" applyFill="1" applyBorder="1" applyAlignment="1">
      <alignment vertical="center" wrapText="1"/>
    </xf>
    <xf numFmtId="0" fontId="9" fillId="0" borderId="0" xfId="0" applyFont="1" applyAlignment="1">
      <alignment vertical="top" wrapText="1"/>
    </xf>
    <xf numFmtId="43" fontId="20" fillId="0" borderId="3" xfId="3" applyFont="1" applyBorder="1" applyAlignment="1" applyProtection="1">
      <alignment horizontal="center" vertical="top"/>
    </xf>
    <xf numFmtId="43" fontId="42" fillId="0" borderId="0" xfId="3" applyFont="1" applyBorder="1"/>
    <xf numFmtId="43" fontId="42" fillId="0" borderId="0" xfId="3" applyFont="1"/>
    <xf numFmtId="0" fontId="20" fillId="0" borderId="3" xfId="3" applyNumberFormat="1" applyFont="1" applyBorder="1" applyAlignment="1" applyProtection="1">
      <alignment horizontal="center" vertical="top"/>
    </xf>
    <xf numFmtId="43" fontId="23" fillId="8" borderId="3" xfId="3" applyFont="1" applyFill="1" applyBorder="1" applyAlignment="1">
      <alignment horizontal="center" wrapText="1"/>
    </xf>
    <xf numFmtId="43" fontId="43" fillId="8" borderId="3" xfId="3" applyFont="1" applyFill="1" applyBorder="1" applyAlignment="1" applyProtection="1">
      <alignment horizontal="center" wrapText="1"/>
      <protection locked="0"/>
    </xf>
    <xf numFmtId="43" fontId="20" fillId="0" borderId="3" xfId="3" applyFont="1" applyBorder="1" applyAlignment="1" applyProtection="1">
      <alignment horizontal="left" wrapText="1"/>
    </xf>
    <xf numFmtId="49" fontId="44" fillId="0" borderId="3" xfId="3" applyNumberFormat="1" applyFont="1" applyBorder="1" applyAlignment="1" applyProtection="1">
      <alignment horizontal="left"/>
    </xf>
    <xf numFmtId="43" fontId="45" fillId="0" borderId="0" xfId="3" applyFont="1" applyBorder="1" applyAlignment="1">
      <alignment horizontal="left" wrapText="1"/>
    </xf>
    <xf numFmtId="49" fontId="45" fillId="0" borderId="0" xfId="3" applyNumberFormat="1" applyFont="1" applyBorder="1" applyAlignment="1">
      <alignment horizontal="left"/>
    </xf>
    <xf numFmtId="43" fontId="46" fillId="0" borderId="0" xfId="3" applyFont="1" applyBorder="1" applyAlignment="1" applyProtection="1">
      <alignment horizontal="left" wrapText="1"/>
    </xf>
    <xf numFmtId="49" fontId="46" fillId="0" borderId="0" xfId="3" applyNumberFormat="1" applyFont="1" applyBorder="1" applyAlignment="1" applyProtection="1">
      <alignment horizontal="left"/>
    </xf>
    <xf numFmtId="3" fontId="18" fillId="0" borderId="0" xfId="3" applyNumberFormat="1" applyFont="1" applyBorder="1" applyProtection="1"/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right"/>
    </xf>
    <xf numFmtId="0" fontId="7" fillId="0" borderId="3" xfId="0" applyFont="1" applyBorder="1" applyAlignment="1">
      <alignment vertical="center" wrapText="1"/>
    </xf>
    <xf numFmtId="43" fontId="20" fillId="0" borderId="0" xfId="4" applyNumberFormat="1" applyFont="1" applyBorder="1" applyAlignment="1" applyProtection="1"/>
    <xf numFmtId="43" fontId="20" fillId="0" borderId="0" xfId="3" applyFont="1" applyBorder="1" applyProtection="1"/>
    <xf numFmtId="49" fontId="44" fillId="0" borderId="0" xfId="3" applyNumberFormat="1" applyFont="1" applyBorder="1" applyAlignment="1" applyProtection="1">
      <alignment horizontal="left"/>
    </xf>
    <xf numFmtId="0" fontId="9" fillId="0" borderId="0" xfId="0" applyFont="1" applyAlignment="1">
      <alignment vertical="center"/>
    </xf>
    <xf numFmtId="0" fontId="6" fillId="0" borderId="3" xfId="0" quotePrefix="1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34" fillId="3" borderId="4" xfId="0" applyFont="1" applyFill="1" applyBorder="1" applyAlignment="1">
      <alignment horizontal="center" vertical="center" wrapText="1"/>
    </xf>
    <xf numFmtId="0" fontId="3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vertical="center" wrapText="1"/>
    </xf>
    <xf numFmtId="0" fontId="54" fillId="3" borderId="3" xfId="0" applyFont="1" applyFill="1" applyBorder="1" applyAlignment="1">
      <alignment horizontal="center" vertical="center" wrapText="1"/>
    </xf>
    <xf numFmtId="4" fontId="6" fillId="0" borderId="3" xfId="0" applyNumberFormat="1" applyFont="1" applyBorder="1" applyAlignment="1">
      <alignment horizontal="right"/>
    </xf>
    <xf numFmtId="0" fontId="0" fillId="0" borderId="5" xfId="0" applyBorder="1"/>
    <xf numFmtId="0" fontId="9" fillId="2" borderId="7" xfId="0" quotePrefix="1" applyFont="1" applyFill="1" applyBorder="1" applyAlignment="1">
      <alignment horizontal="left" vertical="center"/>
    </xf>
    <xf numFmtId="0" fontId="7" fillId="2" borderId="7" xfId="0" quotePrefix="1" applyFont="1" applyFill="1" applyBorder="1" applyAlignment="1">
      <alignment horizontal="left" vertical="center"/>
    </xf>
    <xf numFmtId="0" fontId="8" fillId="2" borderId="7" xfId="0" quotePrefix="1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 wrapText="1"/>
    </xf>
    <xf numFmtId="4" fontId="9" fillId="2" borderId="7" xfId="0" applyNumberFormat="1" applyFont="1" applyFill="1" applyBorder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4" fontId="6" fillId="0" borderId="3" xfId="0" applyNumberFormat="1" applyFont="1" applyBorder="1"/>
    <xf numFmtId="0" fontId="9" fillId="0" borderId="1" xfId="0" applyFont="1" applyBorder="1" applyAlignment="1">
      <alignment horizontal="left" vertical="center" wrapText="1"/>
    </xf>
    <xf numFmtId="0" fontId="7" fillId="0" borderId="3" xfId="0" quotePrefix="1" applyFont="1" applyBorder="1" applyAlignment="1">
      <alignment horizontal="left" vertical="center"/>
    </xf>
    <xf numFmtId="0" fontId="30" fillId="0" borderId="3" xfId="0" quotePrefix="1" applyFont="1" applyBorder="1" applyAlignment="1">
      <alignment horizontal="left" vertical="center"/>
    </xf>
    <xf numFmtId="4" fontId="9" fillId="0" borderId="3" xfId="0" applyNumberFormat="1" applyFont="1" applyBorder="1" applyAlignment="1">
      <alignment horizontal="right"/>
    </xf>
    <xf numFmtId="0" fontId="8" fillId="0" borderId="3" xfId="0" quotePrefix="1" applyFont="1" applyBorder="1" applyAlignment="1">
      <alignment horizontal="left" vertical="center"/>
    </xf>
    <xf numFmtId="0" fontId="9" fillId="0" borderId="3" xfId="0" quotePrefix="1" applyFont="1" applyBorder="1" applyAlignment="1">
      <alignment horizontal="left" vertical="center"/>
    </xf>
    <xf numFmtId="0" fontId="15" fillId="0" borderId="3" xfId="0" quotePrefix="1" applyFont="1" applyBorder="1" applyAlignment="1">
      <alignment horizontal="left" vertical="center"/>
    </xf>
    <xf numFmtId="0" fontId="14" fillId="3" borderId="27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center" vertical="center" wrapText="1"/>
    </xf>
    <xf numFmtId="49" fontId="53" fillId="0" borderId="0" xfId="0" applyNumberFormat="1" applyFont="1" applyAlignment="1">
      <alignment horizontal="left" vertical="center" wrapText="1"/>
    </xf>
    <xf numFmtId="4" fontId="3" fillId="0" borderId="0" xfId="0" applyNumberFormat="1" applyFont="1" applyProtection="1">
      <protection locked="0"/>
    </xf>
    <xf numFmtId="0" fontId="7" fillId="0" borderId="0" xfId="0" quotePrefix="1" applyFont="1" applyAlignment="1">
      <alignment horizontal="left" vertical="center"/>
    </xf>
    <xf numFmtId="0" fontId="25" fillId="0" borderId="0" xfId="0" quotePrefix="1" applyFont="1" applyAlignment="1">
      <alignment horizontal="left" vertical="center"/>
    </xf>
    <xf numFmtId="0" fontId="7" fillId="0" borderId="0" xfId="2" applyFont="1" applyAlignment="1">
      <alignment horizontal="left" vertical="center" wrapText="1"/>
    </xf>
    <xf numFmtId="4" fontId="3" fillId="0" borderId="0" xfId="0" applyNumberFormat="1" applyFont="1" applyAlignment="1">
      <alignment horizontal="right"/>
    </xf>
    <xf numFmtId="0" fontId="8" fillId="0" borderId="0" xfId="0" quotePrefix="1" applyFont="1" applyAlignment="1">
      <alignment horizontal="left" vertical="center"/>
    </xf>
    <xf numFmtId="0" fontId="9" fillId="0" borderId="0" xfId="0" quotePrefix="1" applyFont="1" applyAlignment="1">
      <alignment horizontal="left" vertical="center"/>
    </xf>
    <xf numFmtId="0" fontId="39" fillId="0" borderId="0" xfId="0" quotePrefix="1" applyFont="1" applyAlignment="1">
      <alignment horizontal="left" vertical="center"/>
    </xf>
    <xf numFmtId="0" fontId="3" fillId="0" borderId="0" xfId="2" applyAlignment="1">
      <alignment horizontal="left" vertical="center" wrapText="1"/>
    </xf>
    <xf numFmtId="0" fontId="7" fillId="0" borderId="28" xfId="0" quotePrefix="1" applyFont="1" applyBorder="1" applyAlignment="1">
      <alignment horizontal="left" vertical="center"/>
    </xf>
    <xf numFmtId="0" fontId="7" fillId="0" borderId="20" xfId="0" quotePrefix="1" applyFont="1" applyBorder="1" applyAlignment="1">
      <alignment horizontal="left" vertical="center"/>
    </xf>
    <xf numFmtId="0" fontId="7" fillId="0" borderId="5" xfId="0" quotePrefix="1" applyFont="1" applyBorder="1" applyAlignment="1">
      <alignment horizontal="left" vertical="center"/>
    </xf>
    <xf numFmtId="0" fontId="25" fillId="0" borderId="28" xfId="0" quotePrefix="1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0" fontId="7" fillId="0" borderId="1" xfId="0" quotePrefix="1" applyFont="1" applyBorder="1" applyAlignment="1">
      <alignment horizontal="left" vertical="center"/>
    </xf>
    <xf numFmtId="0" fontId="7" fillId="0" borderId="2" xfId="0" quotePrefix="1" applyFont="1" applyBorder="1" applyAlignment="1">
      <alignment horizontal="left" vertical="center"/>
    </xf>
    <xf numFmtId="0" fontId="7" fillId="0" borderId="2" xfId="2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7" fillId="0" borderId="29" xfId="0" quotePrefix="1" applyFont="1" applyBorder="1" applyAlignment="1">
      <alignment horizontal="left" vertical="center"/>
    </xf>
    <xf numFmtId="0" fontId="7" fillId="0" borderId="7" xfId="0" quotePrefix="1" applyFont="1" applyBorder="1" applyAlignment="1">
      <alignment horizontal="left" vertical="center"/>
    </xf>
    <xf numFmtId="0" fontId="25" fillId="0" borderId="29" xfId="0" quotePrefix="1" applyFont="1" applyBorder="1" applyAlignment="1">
      <alignment horizontal="left" vertical="center"/>
    </xf>
    <xf numFmtId="0" fontId="9" fillId="0" borderId="29" xfId="0" quotePrefix="1" applyFont="1" applyBorder="1" applyAlignment="1">
      <alignment horizontal="left" vertical="center"/>
    </xf>
    <xf numFmtId="0" fontId="27" fillId="0" borderId="29" xfId="0" quotePrefix="1" applyFont="1" applyBorder="1" applyAlignment="1">
      <alignment horizontal="left" vertical="center"/>
    </xf>
    <xf numFmtId="0" fontId="27" fillId="0" borderId="7" xfId="0" quotePrefix="1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 wrapText="1"/>
    </xf>
    <xf numFmtId="0" fontId="8" fillId="0" borderId="29" xfId="0" quotePrefix="1" applyFont="1" applyBorder="1" applyAlignment="1">
      <alignment horizontal="left" vertical="center"/>
    </xf>
    <xf numFmtId="4" fontId="3" fillId="0" borderId="29" xfId="0" applyNumberFormat="1" applyFont="1" applyBorder="1" applyProtection="1">
      <protection locked="0"/>
    </xf>
    <xf numFmtId="4" fontId="3" fillId="0" borderId="7" xfId="0" applyNumberFormat="1" applyFont="1" applyBorder="1" applyProtection="1">
      <protection locked="0"/>
    </xf>
    <xf numFmtId="4" fontId="3" fillId="0" borderId="29" xfId="0" applyNumberFormat="1" applyFont="1" applyBorder="1" applyAlignment="1">
      <alignment horizontal="right"/>
    </xf>
    <xf numFmtId="4" fontId="7" fillId="0" borderId="29" xfId="0" applyNumberFormat="1" applyFont="1" applyBorder="1"/>
    <xf numFmtId="4" fontId="7" fillId="0" borderId="29" xfId="0" applyNumberFormat="1" applyFont="1" applyBorder="1" applyAlignment="1">
      <alignment horizontal="right"/>
    </xf>
    <xf numFmtId="0" fontId="9" fillId="8" borderId="1" xfId="0" applyFont="1" applyFill="1" applyBorder="1" applyAlignment="1">
      <alignment horizontal="left" vertical="center" wrapText="1"/>
    </xf>
    <xf numFmtId="0" fontId="9" fillId="8" borderId="3" xfId="0" applyFont="1" applyFill="1" applyBorder="1" applyAlignment="1">
      <alignment horizontal="left" vertical="center" wrapText="1"/>
    </xf>
    <xf numFmtId="0" fontId="9" fillId="8" borderId="2" xfId="0" applyFont="1" applyFill="1" applyBorder="1" applyAlignment="1">
      <alignment horizontal="left" vertical="center" wrapText="1"/>
    </xf>
    <xf numFmtId="0" fontId="7" fillId="8" borderId="2" xfId="0" applyFont="1" applyFill="1" applyBorder="1" applyAlignment="1">
      <alignment horizontal="left" vertical="center" wrapText="1"/>
    </xf>
    <xf numFmtId="4" fontId="6" fillId="8" borderId="3" xfId="0" applyNumberFormat="1" applyFont="1" applyFill="1" applyBorder="1"/>
    <xf numFmtId="4" fontId="6" fillId="8" borderId="3" xfId="0" applyNumberFormat="1" applyFont="1" applyFill="1" applyBorder="1" applyAlignment="1">
      <alignment horizontal="right"/>
    </xf>
    <xf numFmtId="0" fontId="7" fillId="0" borderId="2" xfId="0" quotePrefix="1" applyFont="1" applyBorder="1" applyAlignment="1">
      <alignment horizontal="left" vertical="center" wrapText="1"/>
    </xf>
    <xf numFmtId="0" fontId="25" fillId="0" borderId="1" xfId="0" quotePrefix="1" applyFont="1" applyBorder="1" applyAlignment="1">
      <alignment horizontal="left" vertical="center"/>
    </xf>
    <xf numFmtId="0" fontId="7" fillId="8" borderId="1" xfId="0" quotePrefix="1" applyFont="1" applyFill="1" applyBorder="1" applyAlignment="1">
      <alignment horizontal="left" vertical="center"/>
    </xf>
    <xf numFmtId="0" fontId="7" fillId="8" borderId="3" xfId="0" quotePrefix="1" applyFont="1" applyFill="1" applyBorder="1" applyAlignment="1">
      <alignment horizontal="left" vertical="center"/>
    </xf>
    <xf numFmtId="0" fontId="7" fillId="8" borderId="2" xfId="0" quotePrefix="1" applyFont="1" applyFill="1" applyBorder="1" applyAlignment="1">
      <alignment horizontal="left" vertical="center"/>
    </xf>
    <xf numFmtId="0" fontId="7" fillId="8" borderId="2" xfId="2" applyFont="1" applyFill="1" applyBorder="1" applyAlignment="1">
      <alignment horizontal="left" vertical="center" wrapText="1"/>
    </xf>
    <xf numFmtId="0" fontId="8" fillId="0" borderId="2" xfId="0" quotePrefix="1" applyFont="1" applyBorder="1" applyAlignment="1">
      <alignment horizontal="left" vertical="center"/>
    </xf>
    <xf numFmtId="0" fontId="8" fillId="8" borderId="3" xfId="0" quotePrefix="1" applyFont="1" applyFill="1" applyBorder="1" applyAlignment="1">
      <alignment horizontal="left" vertical="center"/>
    </xf>
    <xf numFmtId="0" fontId="8" fillId="8" borderId="2" xfId="0" quotePrefix="1" applyFont="1" applyFill="1" applyBorder="1" applyAlignment="1">
      <alignment horizontal="left" vertical="center"/>
    </xf>
    <xf numFmtId="0" fontId="55" fillId="0" borderId="0" xfId="0" applyFont="1"/>
    <xf numFmtId="4" fontId="56" fillId="0" borderId="0" xfId="0" applyNumberFormat="1" applyFont="1"/>
    <xf numFmtId="4" fontId="55" fillId="0" borderId="0" xfId="0" applyNumberFormat="1" applyFont="1"/>
    <xf numFmtId="0" fontId="56" fillId="0" borderId="0" xfId="0" applyFont="1"/>
    <xf numFmtId="0" fontId="56" fillId="0" borderId="5" xfId="0" applyFont="1" applyBorder="1"/>
    <xf numFmtId="0" fontId="48" fillId="0" borderId="0" xfId="0" applyFont="1"/>
    <xf numFmtId="4" fontId="57" fillId="0" borderId="0" xfId="0" applyNumberFormat="1" applyFont="1"/>
    <xf numFmtId="0" fontId="57" fillId="0" borderId="0" xfId="0" applyFont="1"/>
    <xf numFmtId="4" fontId="55" fillId="8" borderId="2" xfId="0" applyNumberFormat="1" applyFont="1" applyFill="1" applyBorder="1" applyAlignment="1">
      <alignment wrapText="1"/>
    </xf>
    <xf numFmtId="0" fontId="56" fillId="0" borderId="29" xfId="0" applyFont="1" applyBorder="1"/>
    <xf numFmtId="4" fontId="56" fillId="0" borderId="5" xfId="0" applyNumberFormat="1" applyFont="1" applyBorder="1"/>
    <xf numFmtId="0" fontId="15" fillId="0" borderId="2" xfId="0" quotePrefix="1" applyFont="1" applyBorder="1" applyAlignment="1">
      <alignment horizontal="left" vertical="center"/>
    </xf>
    <xf numFmtId="0" fontId="9" fillId="0" borderId="2" xfId="2" applyFont="1" applyBorder="1" applyAlignment="1">
      <alignment horizontal="left" vertical="center" wrapText="1"/>
    </xf>
    <xf numFmtId="0" fontId="25" fillId="0" borderId="2" xfId="0" quotePrefix="1" applyFont="1" applyBorder="1" applyAlignment="1">
      <alignment horizontal="left" vertical="center"/>
    </xf>
    <xf numFmtId="4" fontId="6" fillId="0" borderId="3" xfId="0" applyNumberFormat="1" applyFont="1" applyBorder="1" applyProtection="1">
      <protection locked="0"/>
    </xf>
    <xf numFmtId="0" fontId="55" fillId="0" borderId="2" xfId="0" applyFont="1" applyBorder="1"/>
    <xf numFmtId="0" fontId="9" fillId="8" borderId="3" xfId="0" quotePrefix="1" applyFont="1" applyFill="1" applyBorder="1" applyAlignment="1">
      <alignment horizontal="left" vertical="center"/>
    </xf>
    <xf numFmtId="0" fontId="15" fillId="8" borderId="3" xfId="0" quotePrefix="1" applyFont="1" applyFill="1" applyBorder="1" applyAlignment="1">
      <alignment horizontal="left" vertical="center"/>
    </xf>
    <xf numFmtId="0" fontId="15" fillId="8" borderId="2" xfId="0" quotePrefix="1" applyFont="1" applyFill="1" applyBorder="1" applyAlignment="1">
      <alignment horizontal="left" vertical="center"/>
    </xf>
    <xf numFmtId="0" fontId="9" fillId="8" borderId="2" xfId="2" applyFont="1" applyFill="1" applyBorder="1" applyAlignment="1">
      <alignment horizontal="left" vertical="center" wrapText="1"/>
    </xf>
    <xf numFmtId="4" fontId="9" fillId="8" borderId="3" xfId="0" applyNumberFormat="1" applyFont="1" applyFill="1" applyBorder="1" applyAlignment="1">
      <alignment horizontal="right"/>
    </xf>
    <xf numFmtId="4" fontId="9" fillId="0" borderId="3" xfId="0" applyNumberFormat="1" applyFont="1" applyBorder="1" applyProtection="1">
      <protection locked="0"/>
    </xf>
    <xf numFmtId="4" fontId="30" fillId="0" borderId="0" xfId="0" applyNumberFormat="1" applyFont="1"/>
    <xf numFmtId="4" fontId="3" fillId="0" borderId="0" xfId="0" applyNumberFormat="1" applyFont="1" applyAlignment="1">
      <alignment horizontal="right" wrapText="1"/>
    </xf>
    <xf numFmtId="0" fontId="26" fillId="0" borderId="0" xfId="0" quotePrefix="1" applyFont="1" applyAlignment="1">
      <alignment horizontal="left" vertical="center"/>
    </xf>
    <xf numFmtId="0" fontId="58" fillId="8" borderId="3" xfId="0" quotePrefix="1" applyFont="1" applyFill="1" applyBorder="1" applyAlignment="1">
      <alignment horizontal="left" vertical="center"/>
    </xf>
    <xf numFmtId="0" fontId="9" fillId="8" borderId="2" xfId="0" quotePrefix="1" applyFont="1" applyFill="1" applyBorder="1" applyAlignment="1">
      <alignment horizontal="left" vertical="center"/>
    </xf>
    <xf numFmtId="0" fontId="58" fillId="0" borderId="3" xfId="0" quotePrefix="1" applyFont="1" applyBorder="1" applyAlignment="1">
      <alignment horizontal="left" vertical="center"/>
    </xf>
    <xf numFmtId="0" fontId="9" fillId="0" borderId="2" xfId="0" quotePrefix="1" applyFont="1" applyBorder="1" applyAlignment="1">
      <alignment horizontal="left" vertical="center"/>
    </xf>
    <xf numFmtId="0" fontId="7" fillId="0" borderId="18" xfId="0" quotePrefix="1" applyFont="1" applyBorder="1" applyAlignment="1">
      <alignment horizontal="left" vertical="center"/>
    </xf>
    <xf numFmtId="0" fontId="9" fillId="0" borderId="26" xfId="0" quotePrefix="1" applyFont="1" applyBorder="1" applyAlignment="1">
      <alignment horizontal="left" vertical="center"/>
    </xf>
    <xf numFmtId="4" fontId="56" fillId="0" borderId="26" xfId="0" applyNumberFormat="1" applyFont="1" applyBorder="1"/>
    <xf numFmtId="4" fontId="30" fillId="0" borderId="5" xfId="0" applyNumberFormat="1" applyFont="1" applyBorder="1"/>
    <xf numFmtId="0" fontId="9" fillId="0" borderId="5" xfId="0" quotePrefix="1" applyFont="1" applyBorder="1" applyAlignment="1">
      <alignment horizontal="left" vertical="center"/>
    </xf>
    <xf numFmtId="0" fontId="26" fillId="0" borderId="5" xfId="0" quotePrefix="1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7" fillId="0" borderId="13" xfId="0" quotePrefix="1" applyFont="1" applyBorder="1" applyAlignment="1">
      <alignment horizontal="left" vertical="center"/>
    </xf>
    <xf numFmtId="0" fontId="9" fillId="0" borderId="13" xfId="0" quotePrefix="1" applyFont="1" applyBorder="1" applyAlignment="1">
      <alignment horizontal="left" vertical="center"/>
    </xf>
    <xf numFmtId="0" fontId="9" fillId="0" borderId="7" xfId="0" quotePrefix="1" applyFont="1" applyBorder="1" applyAlignment="1">
      <alignment horizontal="left" vertical="center"/>
    </xf>
    <xf numFmtId="0" fontId="28" fillId="0" borderId="29" xfId="0" quotePrefix="1" applyFont="1" applyBorder="1" applyAlignment="1">
      <alignment horizontal="left" vertical="center"/>
    </xf>
    <xf numFmtId="0" fontId="28" fillId="0" borderId="7" xfId="0" quotePrefix="1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8" fillId="0" borderId="7" xfId="0" quotePrefix="1" applyFont="1" applyBorder="1" applyAlignment="1">
      <alignment horizontal="left" vertical="center"/>
    </xf>
    <xf numFmtId="0" fontId="29" fillId="0" borderId="29" xfId="0" quotePrefix="1" applyFont="1" applyBorder="1" applyAlignment="1">
      <alignment horizontal="left" vertical="center"/>
    </xf>
    <xf numFmtId="0" fontId="26" fillId="0" borderId="29" xfId="0" quotePrefix="1" applyFont="1" applyBorder="1" applyAlignment="1">
      <alignment horizontal="left" vertical="center"/>
    </xf>
    <xf numFmtId="0" fontId="29" fillId="0" borderId="7" xfId="0" quotePrefix="1" applyFont="1" applyBorder="1" applyAlignment="1">
      <alignment horizontal="left" vertical="center"/>
    </xf>
    <xf numFmtId="4" fontId="30" fillId="0" borderId="7" xfId="0" applyNumberFormat="1" applyFont="1" applyBorder="1"/>
    <xf numFmtId="4" fontId="30" fillId="0" borderId="29" xfId="0" applyNumberFormat="1" applyFont="1" applyBorder="1"/>
    <xf numFmtId="4" fontId="3" fillId="0" borderId="7" xfId="0" applyNumberFormat="1" applyFont="1" applyBorder="1" applyAlignment="1">
      <alignment horizontal="right"/>
    </xf>
    <xf numFmtId="4" fontId="3" fillId="0" borderId="29" xfId="0" applyNumberFormat="1" applyFont="1" applyBorder="1" applyAlignment="1">
      <alignment horizontal="right" wrapText="1"/>
    </xf>
    <xf numFmtId="0" fontId="9" fillId="8" borderId="4" xfId="0" applyFont="1" applyFill="1" applyBorder="1" applyAlignment="1">
      <alignment horizontal="left" vertical="center" wrapText="1"/>
    </xf>
    <xf numFmtId="0" fontId="7" fillId="8" borderId="18" xfId="0" quotePrefix="1" applyFont="1" applyFill="1" applyBorder="1" applyAlignment="1">
      <alignment horizontal="left" vertical="center"/>
    </xf>
    <xf numFmtId="0" fontId="9" fillId="16" borderId="1" xfId="0" applyFont="1" applyFill="1" applyBorder="1" applyAlignment="1">
      <alignment horizontal="left" vertical="center" wrapText="1"/>
    </xf>
    <xf numFmtId="0" fontId="9" fillId="16" borderId="3" xfId="0" applyFont="1" applyFill="1" applyBorder="1" applyAlignment="1">
      <alignment horizontal="left" vertical="center" wrapText="1"/>
    </xf>
    <xf numFmtId="0" fontId="9" fillId="16" borderId="4" xfId="0" applyFont="1" applyFill="1" applyBorder="1" applyAlignment="1">
      <alignment horizontal="left" vertical="center" wrapText="1"/>
    </xf>
    <xf numFmtId="4" fontId="6" fillId="16" borderId="3" xfId="0" applyNumberFormat="1" applyFont="1" applyFill="1" applyBorder="1" applyAlignment="1">
      <alignment horizontal="right"/>
    </xf>
    <xf numFmtId="0" fontId="9" fillId="8" borderId="2" xfId="0" quotePrefix="1" applyFont="1" applyFill="1" applyBorder="1" applyAlignment="1">
      <alignment horizontal="left" vertical="center" wrapText="1"/>
    </xf>
    <xf numFmtId="0" fontId="41" fillId="8" borderId="3" xfId="0" quotePrefix="1" applyFont="1" applyFill="1" applyBorder="1" applyAlignment="1">
      <alignment horizontal="left" vertical="center"/>
    </xf>
    <xf numFmtId="0" fontId="59" fillId="8" borderId="3" xfId="0" quotePrefix="1" applyFont="1" applyFill="1" applyBorder="1" applyAlignment="1">
      <alignment horizontal="left" vertical="center"/>
    </xf>
    <xf numFmtId="0" fontId="48" fillId="8" borderId="2" xfId="0" quotePrefix="1" applyFont="1" applyFill="1" applyBorder="1" applyAlignment="1">
      <alignment horizontal="left" vertical="center"/>
    </xf>
    <xf numFmtId="0" fontId="41" fillId="8" borderId="2" xfId="0" quotePrefix="1" applyFont="1" applyFill="1" applyBorder="1" applyAlignment="1">
      <alignment horizontal="left" vertical="center" wrapText="1"/>
    </xf>
    <xf numFmtId="0" fontId="9" fillId="8" borderId="2" xfId="0" applyFont="1" applyFill="1" applyBorder="1" applyAlignment="1">
      <alignment vertical="center" wrapText="1"/>
    </xf>
    <xf numFmtId="0" fontId="7" fillId="8" borderId="1" xfId="0" applyFont="1" applyFill="1" applyBorder="1" applyAlignment="1">
      <alignment horizontal="left" vertical="center" wrapText="1"/>
    </xf>
    <xf numFmtId="0" fontId="9" fillId="16" borderId="1" xfId="0" applyFont="1" applyFill="1" applyBorder="1" applyAlignment="1">
      <alignment horizontal="left" vertical="center"/>
    </xf>
    <xf numFmtId="0" fontId="9" fillId="16" borderId="3" xfId="0" applyFont="1" applyFill="1" applyBorder="1" applyAlignment="1">
      <alignment horizontal="left" vertical="center"/>
    </xf>
    <xf numFmtId="0" fontId="9" fillId="16" borderId="2" xfId="0" applyFont="1" applyFill="1" applyBorder="1" applyAlignment="1">
      <alignment horizontal="left" vertical="center"/>
    </xf>
    <xf numFmtId="0" fontId="9" fillId="16" borderId="2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horizontal="left" vertical="center" wrapText="1"/>
    </xf>
    <xf numFmtId="4" fontId="6" fillId="3" borderId="3" xfId="0" applyNumberFormat="1" applyFont="1" applyFill="1" applyBorder="1" applyAlignment="1">
      <alignment horizontal="right"/>
    </xf>
    <xf numFmtId="2" fontId="7" fillId="0" borderId="3" xfId="0" applyNumberFormat="1" applyFont="1" applyBorder="1" applyAlignment="1">
      <alignment vertical="center" wrapText="1"/>
    </xf>
    <xf numFmtId="4" fontId="6" fillId="3" borderId="3" xfId="0" applyNumberFormat="1" applyFont="1" applyFill="1" applyBorder="1" applyAlignment="1">
      <alignment horizontal="center" vertical="center" wrapText="1"/>
    </xf>
    <xf numFmtId="4" fontId="49" fillId="8" borderId="14" xfId="0" applyNumberFormat="1" applyFont="1" applyFill="1" applyBorder="1"/>
    <xf numFmtId="4" fontId="49" fillId="8" borderId="19" xfId="0" applyNumberFormat="1" applyFont="1" applyFill="1" applyBorder="1"/>
    <xf numFmtId="4" fontId="49" fillId="8" borderId="21" xfId="0" applyNumberFormat="1" applyFont="1" applyFill="1" applyBorder="1"/>
    <xf numFmtId="4" fontId="0" fillId="0" borderId="15" xfId="0" applyNumberFormat="1" applyBorder="1"/>
    <xf numFmtId="4" fontId="0" fillId="0" borderId="22" xfId="0" applyNumberFormat="1" applyBorder="1"/>
    <xf numFmtId="4" fontId="0" fillId="0" borderId="5" xfId="0" applyNumberFormat="1" applyBorder="1"/>
    <xf numFmtId="4" fontId="0" fillId="0" borderId="23" xfId="0" applyNumberFormat="1" applyBorder="1"/>
    <xf numFmtId="4" fontId="0" fillId="0" borderId="24" xfId="0" applyNumberFormat="1" applyBorder="1"/>
    <xf numFmtId="4" fontId="0" fillId="0" borderId="17" xfId="0" applyNumberFormat="1" applyBorder="1"/>
    <xf numFmtId="4" fontId="0" fillId="0" borderId="16" xfId="0" applyNumberFormat="1" applyBorder="1"/>
    <xf numFmtId="4" fontId="0" fillId="0" borderId="25" xfId="0" applyNumberFormat="1" applyBorder="1"/>
    <xf numFmtId="4" fontId="7" fillId="2" borderId="0" xfId="0" quotePrefix="1" applyNumberFormat="1" applyFont="1" applyFill="1" applyAlignment="1">
      <alignment horizontal="left" vertical="center" wrapText="1"/>
    </xf>
    <xf numFmtId="4" fontId="3" fillId="2" borderId="0" xfId="0" applyNumberFormat="1" applyFont="1" applyFill="1" applyAlignment="1">
      <alignment horizontal="right"/>
    </xf>
    <xf numFmtId="4" fontId="6" fillId="3" borderId="4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" fontId="3" fillId="0" borderId="13" xfId="0" applyNumberFormat="1" applyFont="1" applyBorder="1" applyAlignment="1">
      <alignment horizontal="right"/>
    </xf>
    <xf numFmtId="4" fontId="3" fillId="0" borderId="26" xfId="0" applyNumberFormat="1" applyFont="1" applyBorder="1" applyAlignment="1">
      <alignment horizontal="right"/>
    </xf>
    <xf numFmtId="0" fontId="62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" fontId="49" fillId="8" borderId="14" xfId="0" applyNumberFormat="1" applyFont="1" applyFill="1" applyBorder="1" applyAlignment="1">
      <alignment vertical="center"/>
    </xf>
    <xf numFmtId="4" fontId="49" fillId="8" borderId="2" xfId="0" applyNumberFormat="1" applyFont="1" applyFill="1" applyBorder="1" applyAlignment="1">
      <alignment vertical="center"/>
    </xf>
    <xf numFmtId="4" fontId="22" fillId="0" borderId="36" xfId="10" applyNumberFormat="1" applyFont="1" applyBorder="1" applyProtection="1">
      <alignment horizontal="right" vertical="center"/>
      <protection locked="0"/>
    </xf>
    <xf numFmtId="4" fontId="22" fillId="0" borderId="37" xfId="10" applyNumberFormat="1" applyFont="1" applyBorder="1" applyProtection="1">
      <alignment horizontal="right" vertical="center"/>
      <protection locked="0"/>
    </xf>
    <xf numFmtId="4" fontId="22" fillId="0" borderId="38" xfId="10" applyNumberFormat="1" applyFont="1" applyBorder="1" applyProtection="1">
      <alignment horizontal="right" vertical="center"/>
      <protection locked="0"/>
    </xf>
    <xf numFmtId="4" fontId="22" fillId="8" borderId="40" xfId="7" applyNumberFormat="1" applyFont="1" applyFill="1" applyBorder="1" applyProtection="1">
      <alignment vertical="center"/>
    </xf>
    <xf numFmtId="4" fontId="22" fillId="8" borderId="36" xfId="7" applyNumberFormat="1" applyFont="1" applyFill="1" applyBorder="1" applyProtection="1">
      <alignment vertical="center"/>
    </xf>
    <xf numFmtId="4" fontId="21" fillId="8" borderId="40" xfId="7" applyNumberFormat="1" applyFont="1" applyFill="1" applyBorder="1" applyProtection="1">
      <alignment vertical="center"/>
    </xf>
    <xf numFmtId="4" fontId="22" fillId="8" borderId="39" xfId="7" applyNumberFormat="1" applyFont="1" applyFill="1" applyBorder="1" applyProtection="1">
      <alignment vertical="center"/>
    </xf>
    <xf numFmtId="4" fontId="49" fillId="8" borderId="23" xfId="0" applyNumberFormat="1" applyFont="1" applyFill="1" applyBorder="1"/>
    <xf numFmtId="4" fontId="49" fillId="8" borderId="43" xfId="0" applyNumberFormat="1" applyFont="1" applyFill="1" applyBorder="1"/>
    <xf numFmtId="4" fontId="22" fillId="0" borderId="42" xfId="10" applyNumberFormat="1" applyFont="1" applyBorder="1" applyProtection="1">
      <alignment horizontal="right" vertical="center"/>
      <protection locked="0"/>
    </xf>
    <xf numFmtId="4" fontId="49" fillId="8" borderId="24" xfId="0" applyNumberFormat="1" applyFont="1" applyFill="1" applyBorder="1"/>
    <xf numFmtId="4" fontId="21" fillId="8" borderId="35" xfId="7" applyNumberFormat="1" applyFont="1" applyFill="1" applyBorder="1" applyProtection="1">
      <alignment vertical="center"/>
    </xf>
    <xf numFmtId="4" fontId="49" fillId="8" borderId="19" xfId="0" applyNumberFormat="1" applyFont="1" applyFill="1" applyBorder="1" applyAlignment="1">
      <alignment vertical="center"/>
    </xf>
    <xf numFmtId="4" fontId="49" fillId="8" borderId="43" xfId="0" applyNumberFormat="1" applyFont="1" applyFill="1" applyBorder="1" applyAlignment="1">
      <alignment vertical="center"/>
    </xf>
    <xf numFmtId="4" fontId="49" fillId="8" borderId="23" xfId="0" applyNumberFormat="1" applyFont="1" applyFill="1" applyBorder="1" applyAlignment="1">
      <alignment vertical="center"/>
    </xf>
    <xf numFmtId="4" fontId="22" fillId="0" borderId="44" xfId="10" applyNumberFormat="1" applyFont="1" applyBorder="1" applyProtection="1">
      <alignment horizontal="right" vertical="center"/>
      <protection locked="0"/>
    </xf>
    <xf numFmtId="4" fontId="22" fillId="8" borderId="38" xfId="7" applyNumberFormat="1" applyFont="1" applyFill="1" applyBorder="1" applyProtection="1">
      <alignment vertical="center"/>
    </xf>
    <xf numFmtId="4" fontId="49" fillId="8" borderId="24" xfId="0" applyNumberFormat="1" applyFont="1" applyFill="1" applyBorder="1" applyAlignment="1">
      <alignment vertical="center"/>
    </xf>
    <xf numFmtId="4" fontId="22" fillId="8" borderId="34" xfId="7" applyNumberFormat="1" applyFont="1" applyFill="1" applyBorder="1" applyProtection="1">
      <alignment vertical="center"/>
    </xf>
    <xf numFmtId="4" fontId="49" fillId="8" borderId="21" xfId="0" applyNumberFormat="1" applyFont="1" applyFill="1" applyBorder="1" applyAlignment="1">
      <alignment vertical="center"/>
    </xf>
    <xf numFmtId="4" fontId="21" fillId="8" borderId="36" xfId="7" applyNumberFormat="1" applyFont="1" applyFill="1" applyBorder="1" applyProtection="1">
      <alignment vertical="center"/>
    </xf>
    <xf numFmtId="4" fontId="20" fillId="2" borderId="45" xfId="0" applyNumberFormat="1" applyFont="1" applyFill="1" applyBorder="1" applyAlignment="1">
      <alignment vertical="center"/>
    </xf>
    <xf numFmtId="4" fontId="21" fillId="17" borderId="40" xfId="7" applyNumberFormat="1" applyFont="1" applyFill="1" applyBorder="1" applyProtection="1">
      <alignment vertical="center"/>
    </xf>
    <xf numFmtId="4" fontId="21" fillId="8" borderId="44" xfId="7" applyNumberFormat="1" applyFont="1" applyFill="1" applyBorder="1" applyProtection="1">
      <alignment vertical="center"/>
    </xf>
    <xf numFmtId="4" fontId="47" fillId="3" borderId="46" xfId="0" applyNumberFormat="1" applyFont="1" applyFill="1" applyBorder="1" applyAlignment="1">
      <alignment horizontal="center" vertical="center" wrapText="1"/>
    </xf>
    <xf numFmtId="4" fontId="47" fillId="3" borderId="47" xfId="0" applyNumberFormat="1" applyFont="1" applyFill="1" applyBorder="1" applyAlignment="1">
      <alignment horizontal="center" vertical="center" wrapText="1"/>
    </xf>
    <xf numFmtId="4" fontId="47" fillId="3" borderId="14" xfId="0" applyNumberFormat="1" applyFont="1" applyFill="1" applyBorder="1" applyAlignment="1">
      <alignment horizontal="center" vertical="center" wrapText="1"/>
    </xf>
    <xf numFmtId="4" fontId="47" fillId="3" borderId="31" xfId="0" applyNumberFormat="1" applyFont="1" applyFill="1" applyBorder="1" applyAlignment="1">
      <alignment horizontal="center" vertical="center" wrapText="1"/>
    </xf>
    <xf numFmtId="4" fontId="47" fillId="3" borderId="48" xfId="0" applyNumberFormat="1" applyFont="1" applyFill="1" applyBorder="1" applyAlignment="1">
      <alignment horizontal="center" vertical="center" wrapText="1"/>
    </xf>
    <xf numFmtId="4" fontId="47" fillId="3" borderId="49" xfId="0" applyNumberFormat="1" applyFont="1" applyFill="1" applyBorder="1" applyAlignment="1">
      <alignment horizontal="center" vertical="center" wrapText="1"/>
    </xf>
    <xf numFmtId="4" fontId="47" fillId="3" borderId="19" xfId="0" applyNumberFormat="1" applyFont="1" applyFill="1" applyBorder="1" applyAlignment="1">
      <alignment horizontal="center" vertical="center" wrapText="1"/>
    </xf>
    <xf numFmtId="4" fontId="47" fillId="3" borderId="50" xfId="0" applyNumberFormat="1" applyFont="1" applyFill="1" applyBorder="1" applyAlignment="1">
      <alignment horizontal="center" vertical="center" wrapText="1"/>
    </xf>
    <xf numFmtId="4" fontId="21" fillId="8" borderId="34" xfId="7" applyNumberFormat="1" applyFont="1" applyFill="1" applyBorder="1" applyProtection="1">
      <alignment vertical="center"/>
    </xf>
    <xf numFmtId="4" fontId="21" fillId="17" borderId="30" xfId="7" applyNumberFormat="1" applyFont="1" applyFill="1" applyBorder="1" applyProtection="1">
      <alignment vertical="center"/>
    </xf>
    <xf numFmtId="4" fontId="21" fillId="17" borderId="51" xfId="7" applyNumberFormat="1" applyFont="1" applyFill="1" applyBorder="1" applyProtection="1">
      <alignment vertical="center"/>
    </xf>
    <xf numFmtId="4" fontId="6" fillId="3" borderId="30" xfId="0" applyNumberFormat="1" applyFont="1" applyFill="1" applyBorder="1" applyAlignment="1">
      <alignment horizontal="center" vertical="center" wrapText="1"/>
    </xf>
    <xf numFmtId="4" fontId="6" fillId="3" borderId="51" xfId="0" quotePrefix="1" applyNumberFormat="1" applyFont="1" applyFill="1" applyBorder="1" applyAlignment="1">
      <alignment horizontal="center" vertical="center" wrapText="1"/>
    </xf>
    <xf numFmtId="4" fontId="6" fillId="3" borderId="30" xfId="0" quotePrefix="1" applyNumberFormat="1" applyFont="1" applyFill="1" applyBorder="1" applyAlignment="1">
      <alignment horizontal="center" vertical="center" wrapText="1"/>
    </xf>
    <xf numFmtId="4" fontId="20" fillId="0" borderId="36" xfId="9" quotePrefix="1" applyNumberFormat="1" applyFont="1" applyFill="1" applyBorder="1" applyAlignment="1">
      <alignment vertical="center"/>
    </xf>
    <xf numFmtId="4" fontId="20" fillId="0" borderId="36" xfId="9" quotePrefix="1" applyNumberFormat="1" applyFont="1" applyFill="1" applyBorder="1" applyAlignment="1">
      <alignment horizontal="right" vertical="center"/>
    </xf>
    <xf numFmtId="4" fontId="49" fillId="8" borderId="2" xfId="0" applyNumberFormat="1" applyFont="1" applyFill="1" applyBorder="1"/>
    <xf numFmtId="4" fontId="22" fillId="0" borderId="52" xfId="10" applyNumberFormat="1" applyFont="1" applyBorder="1" applyProtection="1">
      <alignment horizontal="right" vertical="center"/>
      <protection locked="0"/>
    </xf>
    <xf numFmtId="4" fontId="21" fillId="8" borderId="52" xfId="7" applyNumberFormat="1" applyFont="1" applyFill="1" applyBorder="1" applyProtection="1">
      <alignment vertical="center"/>
    </xf>
    <xf numFmtId="4" fontId="20" fillId="2" borderId="5" xfId="0" applyNumberFormat="1" applyFont="1" applyFill="1" applyBorder="1" applyAlignment="1">
      <alignment vertical="center"/>
    </xf>
    <xf numFmtId="4" fontId="22" fillId="0" borderId="33" xfId="10" applyNumberFormat="1" applyFont="1" applyBorder="1" applyProtection="1">
      <alignment horizontal="right" vertical="center"/>
      <protection locked="0"/>
    </xf>
    <xf numFmtId="4" fontId="22" fillId="8" borderId="33" xfId="7" applyNumberFormat="1" applyFont="1" applyFill="1" applyBorder="1" applyProtection="1">
      <alignment vertical="center"/>
    </xf>
    <xf numFmtId="4" fontId="22" fillId="8" borderId="52" xfId="7" applyNumberFormat="1" applyFont="1" applyFill="1" applyBorder="1" applyProtection="1">
      <alignment vertical="center"/>
    </xf>
    <xf numFmtId="4" fontId="21" fillId="17" borderId="33" xfId="7" applyNumberFormat="1" applyFont="1" applyFill="1" applyBorder="1" applyProtection="1">
      <alignment vertical="center"/>
    </xf>
    <xf numFmtId="4" fontId="22" fillId="8" borderId="53" xfId="7" applyNumberFormat="1" applyFont="1" applyFill="1" applyBorder="1" applyProtection="1">
      <alignment vertical="center"/>
    </xf>
    <xf numFmtId="0" fontId="47" fillId="3" borderId="18" xfId="0" applyFont="1" applyFill="1" applyBorder="1" applyAlignment="1">
      <alignment horizontal="center" vertical="center" wrapText="1"/>
    </xf>
    <xf numFmtId="0" fontId="47" fillId="3" borderId="1" xfId="0" applyFont="1" applyFill="1" applyBorder="1" applyAlignment="1">
      <alignment horizontal="center" vertical="center" wrapText="1"/>
    </xf>
    <xf numFmtId="49" fontId="46" fillId="0" borderId="32" xfId="3" applyNumberFormat="1" applyFont="1" applyBorder="1" applyAlignment="1" applyProtection="1">
      <alignment horizontal="left"/>
    </xf>
    <xf numFmtId="49" fontId="46" fillId="0" borderId="14" xfId="3" applyNumberFormat="1" applyFont="1" applyBorder="1" applyAlignment="1" applyProtection="1">
      <alignment horizontal="left"/>
    </xf>
    <xf numFmtId="49" fontId="46" fillId="0" borderId="31" xfId="3" applyNumberFormat="1" applyFont="1" applyBorder="1" applyAlignment="1" applyProtection="1">
      <alignment horizontal="left"/>
    </xf>
    <xf numFmtId="1" fontId="7" fillId="16" borderId="51" xfId="6" quotePrefix="1" applyNumberFormat="1" applyFont="1" applyFill="1" applyBorder="1" applyAlignment="1" applyProtection="1">
      <alignment horizontal="center" vertical="center"/>
    </xf>
    <xf numFmtId="0" fontId="48" fillId="16" borderId="30" xfId="6" quotePrefix="1" applyFont="1" applyFill="1" applyBorder="1" applyProtection="1">
      <alignment horizontal="left" vertical="center" indent="1"/>
    </xf>
    <xf numFmtId="0" fontId="20" fillId="17" borderId="51" xfId="8" quotePrefix="1" applyFont="1" applyFill="1" applyBorder="1" applyAlignment="1" applyProtection="1">
      <alignment horizontal="center" vertical="center"/>
    </xf>
    <xf numFmtId="0" fontId="20" fillId="17" borderId="30" xfId="8" quotePrefix="1" applyFont="1" applyFill="1" applyBorder="1" applyProtection="1">
      <alignment horizontal="left" vertical="center" wrapText="1" indent="1"/>
    </xf>
    <xf numFmtId="0" fontId="21" fillId="0" borderId="35" xfId="9" quotePrefix="1" applyFont="1" applyFill="1" applyBorder="1" applyProtection="1">
      <alignment horizontal="left" vertical="center" indent="1"/>
    </xf>
    <xf numFmtId="0" fontId="21" fillId="0" borderId="36" xfId="9" quotePrefix="1" applyFont="1" applyFill="1" applyBorder="1" applyProtection="1">
      <alignment horizontal="left" vertical="center" indent="1"/>
    </xf>
    <xf numFmtId="0" fontId="20" fillId="0" borderId="36" xfId="9" quotePrefix="1" applyFont="1" applyFill="1" applyBorder="1">
      <alignment horizontal="left" vertical="center" indent="1"/>
    </xf>
    <xf numFmtId="0" fontId="21" fillId="0" borderId="36" xfId="9" quotePrefix="1" applyFont="1" applyFill="1" applyBorder="1">
      <alignment horizontal="left" vertical="center" indent="1"/>
    </xf>
    <xf numFmtId="0" fontId="20" fillId="0" borderId="36" xfId="9" quotePrefix="1" applyFont="1" applyFill="1" applyBorder="1" applyAlignment="1">
      <alignment horizontal="left" vertical="center" wrapText="1" indent="1"/>
    </xf>
    <xf numFmtId="0" fontId="44" fillId="0" borderId="36" xfId="9" quotePrefix="1" applyFont="1" applyFill="1" applyBorder="1" applyAlignment="1">
      <alignment horizontal="left" vertical="center" wrapText="1" indent="1"/>
    </xf>
    <xf numFmtId="0" fontId="20" fillId="0" borderId="54" xfId="9" quotePrefix="1" applyFont="1" applyFill="1" applyBorder="1">
      <alignment horizontal="left" vertical="center" indent="1"/>
    </xf>
    <xf numFmtId="0" fontId="21" fillId="0" borderId="21" xfId="9" quotePrefix="1" applyFont="1" applyFill="1" applyBorder="1">
      <alignment horizontal="left" vertical="center" indent="1"/>
    </xf>
    <xf numFmtId="0" fontId="20" fillId="0" borderId="21" xfId="9" quotePrefix="1" applyFont="1" applyFill="1" applyBorder="1">
      <alignment horizontal="left" vertical="center" indent="1"/>
    </xf>
    <xf numFmtId="0" fontId="50" fillId="0" borderId="40" xfId="9" quotePrefix="1" applyFont="1" applyFill="1" applyBorder="1">
      <alignment horizontal="left" vertical="center" indent="1"/>
    </xf>
    <xf numFmtId="0" fontId="20" fillId="0" borderId="55" xfId="9" quotePrefix="1" applyFont="1" applyFill="1" applyBorder="1">
      <alignment horizontal="left" vertical="center" indent="1"/>
    </xf>
    <xf numFmtId="0" fontId="21" fillId="17" borderId="40" xfId="8" quotePrefix="1" applyFont="1" applyFill="1" applyBorder="1">
      <alignment horizontal="left" vertical="center" wrapText="1" indent="1"/>
    </xf>
    <xf numFmtId="0" fontId="50" fillId="0" borderId="36" xfId="9" quotePrefix="1" applyFont="1" applyFill="1" applyBorder="1">
      <alignment horizontal="left" vertical="center" indent="1"/>
    </xf>
    <xf numFmtId="0" fontId="44" fillId="0" borderId="36" xfId="9" quotePrefix="1" applyFont="1" applyFill="1" applyBorder="1">
      <alignment horizontal="left" vertical="center" indent="1"/>
    </xf>
    <xf numFmtId="0" fontId="20" fillId="0" borderId="37" xfId="9" quotePrefix="1" applyFont="1" applyFill="1" applyBorder="1">
      <alignment horizontal="left" vertical="center" indent="1"/>
    </xf>
    <xf numFmtId="1" fontId="21" fillId="0" borderId="35" xfId="9" quotePrefix="1" applyNumberFormat="1" applyFont="1" applyFill="1" applyBorder="1" applyAlignment="1" applyProtection="1">
      <alignment horizontal="right" vertical="center"/>
    </xf>
    <xf numFmtId="1" fontId="21" fillId="0" borderId="36" xfId="9" quotePrefix="1" applyNumberFormat="1" applyFont="1" applyFill="1" applyBorder="1" applyAlignment="1" applyProtection="1">
      <alignment horizontal="right" vertical="center"/>
    </xf>
    <xf numFmtId="1" fontId="20" fillId="0" borderId="36" xfId="9" quotePrefix="1" applyNumberFormat="1" applyFont="1" applyFill="1" applyBorder="1" applyAlignment="1">
      <alignment horizontal="right" vertical="center"/>
    </xf>
    <xf numFmtId="1" fontId="21" fillId="0" borderId="36" xfId="9" quotePrefix="1" applyNumberFormat="1" applyFont="1" applyFill="1" applyBorder="1" applyAlignment="1">
      <alignment horizontal="right" vertical="center"/>
    </xf>
    <xf numFmtId="1" fontId="21" fillId="0" borderId="39" xfId="9" quotePrefix="1" applyNumberFormat="1" applyFont="1" applyFill="1" applyBorder="1" applyAlignment="1">
      <alignment horizontal="right" vertical="center"/>
    </xf>
    <xf numFmtId="1" fontId="20" fillId="0" borderId="54" xfId="9" quotePrefix="1" applyNumberFormat="1" applyFont="1" applyFill="1" applyBorder="1" applyAlignment="1">
      <alignment horizontal="right" vertical="center"/>
    </xf>
    <xf numFmtId="1" fontId="50" fillId="0" borderId="40" xfId="9" quotePrefix="1" applyNumberFormat="1" applyFont="1" applyFill="1" applyBorder="1" applyAlignment="1">
      <alignment horizontal="right" vertical="center"/>
    </xf>
    <xf numFmtId="1" fontId="20" fillId="0" borderId="55" xfId="9" quotePrefix="1" applyNumberFormat="1" applyFont="1" applyFill="1" applyBorder="1" applyAlignment="1">
      <alignment horizontal="right" vertical="center"/>
    </xf>
    <xf numFmtId="1" fontId="21" fillId="17" borderId="40" xfId="8" quotePrefix="1" applyNumberFormat="1" applyFont="1" applyFill="1" applyBorder="1" applyAlignment="1">
      <alignment horizontal="right" vertical="center" wrapText="1"/>
    </xf>
    <xf numFmtId="1" fontId="50" fillId="0" borderId="36" xfId="9" quotePrefix="1" applyNumberFormat="1" applyFont="1" applyFill="1" applyBorder="1" applyAlignment="1">
      <alignment horizontal="right" vertical="center"/>
    </xf>
    <xf numFmtId="1" fontId="20" fillId="0" borderId="37" xfId="9" quotePrefix="1" applyNumberFormat="1" applyFont="1" applyFill="1" applyBorder="1" applyAlignment="1">
      <alignment horizontal="right" vertical="center"/>
    </xf>
    <xf numFmtId="4" fontId="22" fillId="0" borderId="40" xfId="10" applyNumberFormat="1" applyFont="1" applyBorder="1" applyProtection="1">
      <alignment horizontal="right" vertical="center"/>
      <protection locked="0"/>
    </xf>
    <xf numFmtId="4" fontId="22" fillId="0" borderId="34" xfId="10" applyNumberFormat="1" applyFont="1" applyBorder="1" applyProtection="1">
      <alignment horizontal="right" vertical="center"/>
      <protection locked="0"/>
    </xf>
    <xf numFmtId="4" fontId="22" fillId="0" borderId="54" xfId="10" applyNumberFormat="1" applyFont="1" applyBorder="1" applyProtection="1">
      <alignment horizontal="right" vertical="center"/>
      <protection locked="0"/>
    </xf>
    <xf numFmtId="4" fontId="22" fillId="0" borderId="14" xfId="10" applyNumberFormat="1" applyFont="1" applyBorder="1" applyProtection="1">
      <alignment horizontal="right" vertical="center"/>
      <protection locked="0"/>
    </xf>
    <xf numFmtId="4" fontId="21" fillId="8" borderId="54" xfId="7" applyNumberFormat="1" applyFont="1" applyFill="1" applyBorder="1" applyProtection="1">
      <alignment vertical="center"/>
    </xf>
    <xf numFmtId="4" fontId="22" fillId="8" borderId="54" xfId="7" applyNumberFormat="1" applyFont="1" applyFill="1" applyBorder="1" applyProtection="1">
      <alignment vertical="center"/>
    </xf>
    <xf numFmtId="4" fontId="22" fillId="8" borderId="14" xfId="7" applyNumberFormat="1" applyFont="1" applyFill="1" applyBorder="1" applyProtection="1">
      <alignment vertical="center"/>
    </xf>
    <xf numFmtId="4" fontId="22" fillId="0" borderId="56" xfId="10" applyNumberFormat="1" applyFont="1" applyBorder="1" applyProtection="1">
      <alignment horizontal="right" vertical="center"/>
      <protection locked="0"/>
    </xf>
    <xf numFmtId="4" fontId="22" fillId="0" borderId="57" xfId="10" applyNumberFormat="1" applyFont="1" applyBorder="1" applyProtection="1">
      <alignment horizontal="right" vertical="center"/>
      <protection locked="0"/>
    </xf>
    <xf numFmtId="4" fontId="22" fillId="0" borderId="41" xfId="10" applyNumberFormat="1" applyFont="1" applyBorder="1" applyProtection="1">
      <alignment horizontal="right" vertical="center"/>
      <protection locked="0"/>
    </xf>
    <xf numFmtId="4" fontId="21" fillId="17" borderId="21" xfId="7" applyNumberFormat="1" applyFont="1" applyFill="1" applyBorder="1" applyProtection="1">
      <alignment vertical="center"/>
    </xf>
    <xf numFmtId="4" fontId="20" fillId="2" borderId="40" xfId="0" applyNumberFormat="1" applyFont="1" applyFill="1" applyBorder="1" applyAlignment="1">
      <alignment vertical="center"/>
    </xf>
    <xf numFmtId="4" fontId="22" fillId="8" borderId="58" xfId="7" applyNumberFormat="1" applyFont="1" applyFill="1" applyBorder="1" applyProtection="1">
      <alignment vertical="center"/>
    </xf>
    <xf numFmtId="4" fontId="22" fillId="8" borderId="45" xfId="7" applyNumberFormat="1" applyFont="1" applyFill="1" applyBorder="1" applyProtection="1">
      <alignment vertical="center"/>
    </xf>
    <xf numFmtId="4" fontId="22" fillId="8" borderId="59" xfId="7" applyNumberFormat="1" applyFont="1" applyFill="1" applyBorder="1" applyProtection="1">
      <alignment vertical="center"/>
    </xf>
    <xf numFmtId="4" fontId="18" fillId="0" borderId="0" xfId="3" applyNumberFormat="1" applyFont="1" applyBorder="1" applyProtection="1"/>
    <xf numFmtId="4" fontId="3" fillId="0" borderId="3" xfId="0" applyNumberFormat="1" applyFont="1" applyBorder="1"/>
    <xf numFmtId="0" fontId="25" fillId="8" borderId="2" xfId="0" quotePrefix="1" applyFont="1" applyFill="1" applyBorder="1" applyAlignment="1">
      <alignment horizontal="left" vertical="center"/>
    </xf>
    <xf numFmtId="0" fontId="55" fillId="8" borderId="2" xfId="0" applyFont="1" applyFill="1" applyBorder="1" applyAlignment="1">
      <alignment wrapText="1"/>
    </xf>
    <xf numFmtId="4" fontId="6" fillId="8" borderId="3" xfId="0" applyNumberFormat="1" applyFont="1" applyFill="1" applyBorder="1" applyProtection="1">
      <protection locked="0"/>
    </xf>
    <xf numFmtId="2" fontId="7" fillId="0" borderId="3" xfId="0" applyNumberFormat="1" applyFont="1" applyBorder="1" applyAlignment="1">
      <alignment vertical="center"/>
    </xf>
    <xf numFmtId="4" fontId="30" fillId="0" borderId="28" xfId="0" applyNumberFormat="1" applyFont="1" applyBorder="1"/>
    <xf numFmtId="4" fontId="30" fillId="0" borderId="20" xfId="0" applyNumberFormat="1" applyFont="1" applyBorder="1"/>
    <xf numFmtId="4" fontId="30" fillId="0" borderId="13" xfId="0" applyNumberFormat="1" applyFont="1" applyBorder="1"/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0" fillId="11" borderId="1" xfId="0" applyFill="1" applyBorder="1" applyAlignment="1">
      <alignment horizontal="right"/>
    </xf>
    <xf numFmtId="0" fontId="0" fillId="11" borderId="4" xfId="0" applyFill="1" applyBorder="1" applyAlignment="1">
      <alignment horizontal="right"/>
    </xf>
    <xf numFmtId="49" fontId="0" fillId="18" borderId="1" xfId="0" applyNumberFormat="1" applyFill="1" applyBorder="1" applyAlignment="1">
      <alignment vertical="center"/>
    </xf>
    <xf numFmtId="49" fontId="0" fillId="18" borderId="2" xfId="0" applyNumberFormat="1" applyFill="1" applyBorder="1" applyAlignment="1">
      <alignment vertical="center"/>
    </xf>
    <xf numFmtId="49" fontId="0" fillId="18" borderId="4" xfId="0" applyNumberFormat="1" applyFill="1" applyBorder="1" applyAlignment="1">
      <alignment vertical="center"/>
    </xf>
    <xf numFmtId="0" fontId="6" fillId="3" borderId="3" xfId="0" quotePrefix="1" applyFont="1" applyFill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/>
    </xf>
    <xf numFmtId="0" fontId="7" fillId="0" borderId="2" xfId="0" applyFont="1" applyBorder="1" applyAlignment="1">
      <alignment vertical="center"/>
    </xf>
    <xf numFmtId="0" fontId="9" fillId="3" borderId="1" xfId="0" quotePrefix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51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/>
    </xf>
    <xf numFmtId="0" fontId="14" fillId="0" borderId="3" xfId="0" quotePrefix="1" applyFont="1" applyBorder="1" applyAlignment="1">
      <alignment horizontal="center" wrapText="1"/>
    </xf>
    <xf numFmtId="0" fontId="14" fillId="0" borderId="1" xfId="0" quotePrefix="1" applyFont="1" applyBorder="1" applyAlignment="1">
      <alignment horizontal="center" wrapText="1"/>
    </xf>
    <xf numFmtId="49" fontId="5" fillId="18" borderId="1" xfId="0" applyNumberFormat="1" applyFont="1" applyFill="1" applyBorder="1" applyAlignment="1">
      <alignment vertical="center" wrapText="1"/>
    </xf>
    <xf numFmtId="49" fontId="5" fillId="18" borderId="2" xfId="0" applyNumberFormat="1" applyFont="1" applyFill="1" applyBorder="1" applyAlignment="1">
      <alignment vertical="center" wrapText="1"/>
    </xf>
    <xf numFmtId="49" fontId="5" fillId="18" borderId="4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4" fillId="3" borderId="18" xfId="0" applyFont="1" applyFill="1" applyBorder="1" applyAlignment="1">
      <alignment horizontal="center" vertical="center" wrapText="1"/>
    </xf>
    <xf numFmtId="0" fontId="14" fillId="3" borderId="26" xfId="0" applyFont="1" applyFill="1" applyBorder="1" applyAlignment="1">
      <alignment horizontal="center" vertical="center" wrapText="1"/>
    </xf>
    <xf numFmtId="0" fontId="14" fillId="3" borderId="2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43" fontId="60" fillId="0" borderId="28" xfId="3" applyFont="1" applyFill="1" applyBorder="1" applyAlignment="1" applyProtection="1">
      <alignment horizontal="center" vertical="center" wrapText="1"/>
      <protection locked="0"/>
    </xf>
    <xf numFmtId="43" fontId="60" fillId="0" borderId="0" xfId="3" applyFont="1" applyFill="1" applyBorder="1" applyAlignment="1" applyProtection="1">
      <alignment horizontal="center" vertical="center" wrapText="1"/>
      <protection locked="0"/>
    </xf>
    <xf numFmtId="49" fontId="61" fillId="18" borderId="1" xfId="0" applyNumberFormat="1" applyFont="1" applyFill="1" applyBorder="1" applyAlignment="1">
      <alignment vertical="center" wrapText="1"/>
    </xf>
    <xf numFmtId="49" fontId="61" fillId="18" borderId="2" xfId="0" applyNumberFormat="1" applyFont="1" applyFill="1" applyBorder="1" applyAlignment="1">
      <alignment vertical="center" wrapText="1"/>
    </xf>
    <xf numFmtId="49" fontId="61" fillId="18" borderId="4" xfId="0" applyNumberFormat="1" applyFont="1" applyFill="1" applyBorder="1" applyAlignment="1">
      <alignment vertical="center" wrapText="1"/>
    </xf>
    <xf numFmtId="43" fontId="20" fillId="0" borderId="7" xfId="3" applyFont="1" applyBorder="1" applyProtection="1"/>
    <xf numFmtId="43" fontId="20" fillId="0" borderId="1" xfId="4" applyNumberFormat="1" applyFont="1" applyBorder="1" applyAlignment="1" applyProtection="1"/>
    <xf numFmtId="0" fontId="0" fillId="0" borderId="4" xfId="0" applyBorder="1" applyAlignment="1"/>
  </cellXfs>
  <cellStyles count="12">
    <cellStyle name="Hiperveza 2" xfId="4" xr:uid="{00000000-0005-0000-0000-000000000000}"/>
    <cellStyle name="Normalno" xfId="0" builtinId="0"/>
    <cellStyle name="Normalno 2" xfId="5" xr:uid="{00000000-0005-0000-0000-000002000000}"/>
    <cellStyle name="Normalno 4" xfId="11" xr:uid="{00000000-0005-0000-0000-000003000000}"/>
    <cellStyle name="Obično_List4" xfId="1" xr:uid="{00000000-0005-0000-0000-000004000000}"/>
    <cellStyle name="Obično_List7" xfId="2" xr:uid="{00000000-0005-0000-0000-000005000000}"/>
    <cellStyle name="SAPBEXaggData" xfId="7" xr:uid="{00000000-0005-0000-0000-000006000000}"/>
    <cellStyle name="SAPBEXHLevel1" xfId="6" xr:uid="{00000000-0005-0000-0000-000007000000}"/>
    <cellStyle name="SAPBEXHLevel2" xfId="8" xr:uid="{00000000-0005-0000-0000-000008000000}"/>
    <cellStyle name="SAPBEXHLevel3" xfId="9" xr:uid="{00000000-0005-0000-0000-000009000000}"/>
    <cellStyle name="SAPBEXstdData" xfId="10" xr:uid="{00000000-0005-0000-0000-00000A000000}"/>
    <cellStyle name="Zarez 3" xfId="3" xr:uid="{00000000-0005-0000-0000-00000B000000}"/>
  </cellStyles>
  <dxfs count="0"/>
  <tableStyles count="0" defaultTableStyle="TableStyleMedium2" defaultPivotStyle="PivotStyleLight16"/>
  <colors>
    <mruColors>
      <color rgb="FFFFFFCC"/>
      <color rgb="FFFFFF9B"/>
      <color rgb="FFDDDDDD"/>
      <color rgb="FFD1E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cvorig\Desktop\POLUGODI&#352;NJI%20IZVJE&#352;TAJ%20O%20IZVR&#352;ENJU%201-6-23\3.%20izvr&#353;enje%202022%20POMO&#262;NA%20TABLIC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kupno"/>
      <sheetName val="bols"/>
      <sheetName val="glina"/>
      <sheetName val="lepoglava"/>
      <sheetName val="lipovica"/>
      <sheetName val="kpožega"/>
      <sheetName val="ozpožega"/>
      <sheetName val="kturopolje"/>
      <sheetName val="ozturopolje"/>
      <sheetName val="valtura"/>
      <sheetName val="bjelovar"/>
      <sheetName val="dubrovnik"/>
      <sheetName val="gospić"/>
      <sheetName val="karlovac"/>
      <sheetName val="osijek"/>
      <sheetName val="požega"/>
      <sheetName val="pula"/>
      <sheetName val="rijeka"/>
      <sheetName val="sisak"/>
      <sheetName val="split"/>
      <sheetName val="šibenik"/>
      <sheetName val="varaždin"/>
      <sheetName val="zadar"/>
      <sheetName val="czi"/>
      <sheetName val="czd"/>
      <sheetName val="zagreb"/>
    </sheetNames>
    <sheetDataSet>
      <sheetData sheetId="0" refreshError="1"/>
      <sheetData sheetId="1">
        <row r="7">
          <cell r="C7">
            <v>8525430.0099999998</v>
          </cell>
          <cell r="J7">
            <v>1131519.01</v>
          </cell>
        </row>
        <row r="8">
          <cell r="C8">
            <v>378382.15</v>
          </cell>
          <cell r="J8">
            <v>50219.94</v>
          </cell>
        </row>
        <row r="9">
          <cell r="C9">
            <v>45702.2</v>
          </cell>
          <cell r="J9">
            <v>6065.72</v>
          </cell>
        </row>
        <row r="11">
          <cell r="C11">
            <v>523955.09</v>
          </cell>
          <cell r="J11">
            <v>69540.789999999994</v>
          </cell>
        </row>
        <row r="13">
          <cell r="C13">
            <v>980899.09</v>
          </cell>
          <cell r="J13">
            <v>130187.68</v>
          </cell>
        </row>
        <row r="14">
          <cell r="C14">
            <v>1476669.89</v>
          </cell>
          <cell r="J14">
            <v>195987.77</v>
          </cell>
        </row>
        <row r="16">
          <cell r="C16">
            <v>1780</v>
          </cell>
          <cell r="J16">
            <v>236.25</v>
          </cell>
        </row>
        <row r="17">
          <cell r="C17">
            <v>384332.1</v>
          </cell>
          <cell r="J17">
            <v>51009.64</v>
          </cell>
        </row>
        <row r="18">
          <cell r="C18">
            <v>7175</v>
          </cell>
          <cell r="J18">
            <v>952.29</v>
          </cell>
        </row>
        <row r="20">
          <cell r="C20">
            <v>116603.75</v>
          </cell>
          <cell r="J20">
            <v>15475.98</v>
          </cell>
        </row>
        <row r="21">
          <cell r="C21">
            <v>832159.64</v>
          </cell>
          <cell r="J21">
            <v>110446.56</v>
          </cell>
        </row>
        <row r="22">
          <cell r="C22">
            <v>776668.41</v>
          </cell>
          <cell r="J22">
            <v>103081.61</v>
          </cell>
        </row>
        <row r="23">
          <cell r="C23">
            <v>14563.04</v>
          </cell>
          <cell r="J23">
            <v>1932.85</v>
          </cell>
        </row>
        <row r="24">
          <cell r="C24">
            <v>11041.97</v>
          </cell>
          <cell r="D24">
            <v>1989.98</v>
          </cell>
          <cell r="J24">
            <v>1729.64</v>
          </cell>
        </row>
        <row r="25">
          <cell r="C25">
            <v>35499</v>
          </cell>
          <cell r="J25">
            <v>4711.53</v>
          </cell>
        </row>
        <row r="27">
          <cell r="C27">
            <v>37058.83</v>
          </cell>
          <cell r="J27">
            <v>4918.55</v>
          </cell>
        </row>
        <row r="28">
          <cell r="C28">
            <v>116092.36</v>
          </cell>
          <cell r="J28">
            <v>15408.1</v>
          </cell>
        </row>
        <row r="29">
          <cell r="C29">
            <v>31929.5</v>
          </cell>
          <cell r="J29">
            <v>4237.7700000000004</v>
          </cell>
        </row>
        <row r="30">
          <cell r="C30">
            <v>225742.94</v>
          </cell>
          <cell r="J30">
            <v>29961.24</v>
          </cell>
        </row>
        <row r="31">
          <cell r="C31">
            <v>0</v>
          </cell>
          <cell r="J31">
            <v>0</v>
          </cell>
        </row>
        <row r="32">
          <cell r="C32">
            <v>57432.69</v>
          </cell>
          <cell r="J32">
            <v>7622.63</v>
          </cell>
        </row>
        <row r="33">
          <cell r="C33">
            <v>173350.8</v>
          </cell>
          <cell r="J33">
            <v>23007.61</v>
          </cell>
        </row>
        <row r="34">
          <cell r="C34">
            <v>0</v>
          </cell>
          <cell r="J34">
            <v>0</v>
          </cell>
        </row>
        <row r="35">
          <cell r="C35">
            <v>272040.06</v>
          </cell>
          <cell r="J35">
            <v>36105.919999999998</v>
          </cell>
        </row>
        <row r="37">
          <cell r="J37">
            <v>0</v>
          </cell>
        </row>
        <row r="39">
          <cell r="C39">
            <v>14000</v>
          </cell>
          <cell r="J39">
            <v>1858.12</v>
          </cell>
        </row>
        <row r="40">
          <cell r="C40">
            <v>2000</v>
          </cell>
          <cell r="J40">
            <v>265.45</v>
          </cell>
        </row>
        <row r="41">
          <cell r="C41">
            <v>0</v>
          </cell>
          <cell r="J41">
            <v>0</v>
          </cell>
        </row>
        <row r="42">
          <cell r="J42">
            <v>0</v>
          </cell>
        </row>
        <row r="43">
          <cell r="J43">
            <v>0</v>
          </cell>
        </row>
        <row r="44">
          <cell r="C44">
            <v>5500</v>
          </cell>
          <cell r="J44">
            <v>729.98</v>
          </cell>
        </row>
        <row r="46">
          <cell r="J46">
            <v>0</v>
          </cell>
        </row>
        <row r="48">
          <cell r="C48">
            <v>3200</v>
          </cell>
          <cell r="J48">
            <v>424.71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9312.5</v>
          </cell>
          <cell r="J52">
            <v>1235.98</v>
          </cell>
        </row>
        <row r="53">
          <cell r="C53">
            <v>5609.46</v>
          </cell>
          <cell r="J53">
            <v>744.5</v>
          </cell>
        </row>
        <row r="54">
          <cell r="C54">
            <v>6062.5</v>
          </cell>
          <cell r="J54">
            <v>804.63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1997373.22</v>
          </cell>
        </row>
        <row r="63">
          <cell r="J63">
            <v>2785.12</v>
          </cell>
        </row>
      </sheetData>
      <sheetData sheetId="2">
        <row r="7">
          <cell r="C7">
            <v>15622690.529999999</v>
          </cell>
          <cell r="J7">
            <v>2073487.3600000001</v>
          </cell>
        </row>
        <row r="8">
          <cell r="C8">
            <v>499039.98</v>
          </cell>
          <cell r="J8">
            <v>66233.990000000005</v>
          </cell>
        </row>
        <row r="9">
          <cell r="C9">
            <v>6814.08</v>
          </cell>
          <cell r="J9">
            <v>904.38</v>
          </cell>
        </row>
        <row r="11">
          <cell r="C11">
            <v>778242.33</v>
          </cell>
          <cell r="J11">
            <v>103290.51</v>
          </cell>
        </row>
        <row r="13">
          <cell r="C13">
            <v>1773131.39</v>
          </cell>
          <cell r="J13">
            <v>235334.98</v>
          </cell>
        </row>
        <row r="14">
          <cell r="C14">
            <v>2453008.37</v>
          </cell>
          <cell r="J14">
            <v>325570.15999999997</v>
          </cell>
        </row>
        <row r="16">
          <cell r="C16">
            <v>12000</v>
          </cell>
          <cell r="D16">
            <v>84</v>
          </cell>
          <cell r="J16">
            <v>1603.82</v>
          </cell>
        </row>
        <row r="17">
          <cell r="C17">
            <v>852076.25</v>
          </cell>
          <cell r="J17">
            <v>113089.95</v>
          </cell>
        </row>
        <row r="20">
          <cell r="C20">
            <v>279848.69</v>
          </cell>
          <cell r="D20">
            <v>2729.95</v>
          </cell>
          <cell r="J20">
            <v>37504.629999999997</v>
          </cell>
        </row>
        <row r="21">
          <cell r="C21">
            <v>1939430.23</v>
          </cell>
          <cell r="D21">
            <v>45461.77</v>
          </cell>
          <cell r="J21">
            <v>263440.44</v>
          </cell>
        </row>
        <row r="22">
          <cell r="C22">
            <v>2500531.65</v>
          </cell>
          <cell r="D22">
            <v>7125.09</v>
          </cell>
          <cell r="J22">
            <v>332823.25</v>
          </cell>
        </row>
        <row r="23">
          <cell r="C23">
            <v>80265</v>
          </cell>
          <cell r="D23">
            <v>48639.76</v>
          </cell>
          <cell r="J23">
            <v>17108.599999999999</v>
          </cell>
        </row>
        <row r="24">
          <cell r="C24">
            <v>36853.32</v>
          </cell>
          <cell r="D24">
            <v>5300.94</v>
          </cell>
          <cell r="J24">
            <v>5594.83</v>
          </cell>
        </row>
        <row r="25">
          <cell r="C25">
            <v>22163.040000000001</v>
          </cell>
          <cell r="J25">
            <v>2941.54</v>
          </cell>
        </row>
        <row r="27">
          <cell r="C27">
            <v>25974.959999999999</v>
          </cell>
          <cell r="D27">
            <v>290.60000000000002</v>
          </cell>
          <cell r="J27">
            <v>3486.04</v>
          </cell>
        </row>
        <row r="28">
          <cell r="C28">
            <v>205816.89</v>
          </cell>
          <cell r="D28">
            <v>7820.19</v>
          </cell>
          <cell r="J28">
            <v>28354.51</v>
          </cell>
        </row>
        <row r="29">
          <cell r="C29">
            <v>36378</v>
          </cell>
          <cell r="J29">
            <v>4828.1899999999996</v>
          </cell>
        </row>
        <row r="30">
          <cell r="C30">
            <v>850476.27</v>
          </cell>
          <cell r="J30">
            <v>112877.6</v>
          </cell>
        </row>
        <row r="32">
          <cell r="C32">
            <v>42820.66</v>
          </cell>
          <cell r="D32">
            <v>1128.4000000000001</v>
          </cell>
          <cell r="J32">
            <v>5833.04</v>
          </cell>
        </row>
        <row r="33">
          <cell r="C33">
            <v>66014.960000000006</v>
          </cell>
          <cell r="D33">
            <v>11384.54</v>
          </cell>
          <cell r="J33">
            <v>10272.68</v>
          </cell>
        </row>
        <row r="34">
          <cell r="C34">
            <v>505.01</v>
          </cell>
          <cell r="J34">
            <v>67.03</v>
          </cell>
        </row>
        <row r="35">
          <cell r="C35">
            <v>34130.879999999997</v>
          </cell>
          <cell r="D35">
            <v>2927.87</v>
          </cell>
          <cell r="E35">
            <v>4575.45</v>
          </cell>
          <cell r="J35">
            <v>5525.81</v>
          </cell>
        </row>
        <row r="39">
          <cell r="C39">
            <v>255135.5</v>
          </cell>
          <cell r="D39">
            <v>105960.92</v>
          </cell>
          <cell r="J39">
            <v>47925.73</v>
          </cell>
        </row>
        <row r="40">
          <cell r="C40">
            <v>12636.69</v>
          </cell>
          <cell r="D40">
            <v>2092.5</v>
          </cell>
          <cell r="J40">
            <v>1954.9</v>
          </cell>
        </row>
        <row r="41">
          <cell r="C41">
            <v>1433.88</v>
          </cell>
          <cell r="D41">
            <v>648.58000000000004</v>
          </cell>
          <cell r="J41">
            <v>276.39</v>
          </cell>
        </row>
        <row r="42">
          <cell r="C42">
            <v>640</v>
          </cell>
          <cell r="J42">
            <v>84.94</v>
          </cell>
        </row>
        <row r="44">
          <cell r="C44">
            <v>24823.48</v>
          </cell>
          <cell r="D44">
            <v>83600.399999999994</v>
          </cell>
          <cell r="J44">
            <v>14390.32</v>
          </cell>
        </row>
        <row r="48">
          <cell r="C48">
            <v>6000</v>
          </cell>
          <cell r="D48">
            <v>8191.35</v>
          </cell>
          <cell r="J48">
            <v>1883.52</v>
          </cell>
        </row>
        <row r="51">
          <cell r="C51">
            <v>14487</v>
          </cell>
          <cell r="J51">
            <v>1922.75</v>
          </cell>
        </row>
        <row r="52">
          <cell r="D52">
            <v>38650.519999999997</v>
          </cell>
          <cell r="J52">
            <v>5129.8100000000004</v>
          </cell>
        </row>
        <row r="53">
          <cell r="C53">
            <v>15655</v>
          </cell>
          <cell r="J53">
            <v>2077.7800000000002</v>
          </cell>
        </row>
        <row r="54">
          <cell r="C54">
            <v>6043.63</v>
          </cell>
          <cell r="J54">
            <v>802.13</v>
          </cell>
        </row>
        <row r="61">
          <cell r="G61">
            <v>183102.5</v>
          </cell>
          <cell r="J61">
            <v>24301.88</v>
          </cell>
        </row>
        <row r="62">
          <cell r="J62">
            <v>3771833.84</v>
          </cell>
        </row>
        <row r="63">
          <cell r="J63">
            <v>4802.66</v>
          </cell>
        </row>
      </sheetData>
      <sheetData sheetId="3">
        <row r="7">
          <cell r="C7">
            <v>22939674.449999999</v>
          </cell>
          <cell r="J7">
            <v>3044618.02</v>
          </cell>
        </row>
        <row r="8">
          <cell r="C8">
            <v>1666778.17</v>
          </cell>
          <cell r="J8">
            <v>221219.48</v>
          </cell>
        </row>
        <row r="9">
          <cell r="C9">
            <v>36957.339999999997</v>
          </cell>
          <cell r="J9">
            <v>4905.08</v>
          </cell>
        </row>
        <row r="11">
          <cell r="C11">
            <v>1647504.74</v>
          </cell>
          <cell r="J11">
            <v>218661.46</v>
          </cell>
        </row>
        <row r="13">
          <cell r="C13">
            <v>2700335.98</v>
          </cell>
          <cell r="J13">
            <v>358396.18</v>
          </cell>
        </row>
        <row r="14">
          <cell r="C14">
            <v>3962041.63</v>
          </cell>
          <cell r="J14">
            <v>525853.29</v>
          </cell>
        </row>
        <row r="16">
          <cell r="C16">
            <v>12500</v>
          </cell>
          <cell r="D16">
            <v>7020</v>
          </cell>
          <cell r="J16">
            <v>2590.75</v>
          </cell>
        </row>
        <row r="17">
          <cell r="C17">
            <v>864182.64</v>
          </cell>
          <cell r="J17">
            <v>114696.75</v>
          </cell>
        </row>
        <row r="18">
          <cell r="C18">
            <v>3334</v>
          </cell>
          <cell r="D18">
            <v>0</v>
          </cell>
          <cell r="J18">
            <v>442.5</v>
          </cell>
        </row>
        <row r="20">
          <cell r="C20">
            <v>390246.66</v>
          </cell>
          <cell r="D20">
            <v>130846.82</v>
          </cell>
          <cell r="J20">
            <v>69160.990000000005</v>
          </cell>
        </row>
        <row r="21">
          <cell r="C21">
            <v>2602685.7999999998</v>
          </cell>
          <cell r="D21">
            <v>2316829.5699999998</v>
          </cell>
          <cell r="F21">
            <v>248282.42</v>
          </cell>
          <cell r="J21">
            <v>685884.64</v>
          </cell>
        </row>
        <row r="22">
          <cell r="C22">
            <v>4194714.78</v>
          </cell>
          <cell r="D22">
            <v>703969.7</v>
          </cell>
          <cell r="J22">
            <v>650167.16</v>
          </cell>
        </row>
        <row r="23">
          <cell r="C23">
            <v>268660.40000000002</v>
          </cell>
          <cell r="D23">
            <v>182399.82</v>
          </cell>
          <cell r="J23">
            <v>59865.98</v>
          </cell>
        </row>
        <row r="24">
          <cell r="C24">
            <v>67138.240000000005</v>
          </cell>
          <cell r="D24">
            <v>87340.83</v>
          </cell>
          <cell r="J24">
            <v>20502.900000000001</v>
          </cell>
        </row>
        <row r="25">
          <cell r="C25">
            <v>43186.12</v>
          </cell>
          <cell r="D25">
            <v>39475.65</v>
          </cell>
          <cell r="J25">
            <v>10971.1</v>
          </cell>
        </row>
        <row r="27">
          <cell r="C27">
            <v>46594.58</v>
          </cell>
          <cell r="D27">
            <v>40411.32</v>
          </cell>
          <cell r="J27">
            <v>11547.67</v>
          </cell>
        </row>
        <row r="28">
          <cell r="C28">
            <v>142570.65</v>
          </cell>
          <cell r="D28">
            <v>49603.01</v>
          </cell>
          <cell r="J28">
            <v>25505.83</v>
          </cell>
        </row>
        <row r="29">
          <cell r="C29">
            <v>33742</v>
          </cell>
          <cell r="D29">
            <v>0</v>
          </cell>
          <cell r="J29">
            <v>4478.33</v>
          </cell>
        </row>
        <row r="30">
          <cell r="C30">
            <v>659233.19999999995</v>
          </cell>
          <cell r="D30">
            <v>185833.88</v>
          </cell>
          <cell r="J30">
            <v>112159.67999999999</v>
          </cell>
        </row>
        <row r="31">
          <cell r="C31">
            <v>0</v>
          </cell>
          <cell r="J31">
            <v>0</v>
          </cell>
        </row>
        <row r="32">
          <cell r="C32">
            <v>76612.160000000003</v>
          </cell>
          <cell r="D32">
            <v>17576.599999999999</v>
          </cell>
          <cell r="J32">
            <v>12501</v>
          </cell>
        </row>
        <row r="33">
          <cell r="C33">
            <v>145182.82999999999</v>
          </cell>
          <cell r="D33">
            <v>138180.39000000001</v>
          </cell>
          <cell r="J33">
            <v>37608.76</v>
          </cell>
        </row>
        <row r="34">
          <cell r="C34">
            <v>0</v>
          </cell>
          <cell r="J34">
            <v>0</v>
          </cell>
        </row>
        <row r="35">
          <cell r="C35">
            <v>1124322.4099999999</v>
          </cell>
          <cell r="D35">
            <v>5545.34</v>
          </cell>
          <cell r="J35">
            <v>149959.22</v>
          </cell>
        </row>
        <row r="37">
          <cell r="J37">
            <v>0</v>
          </cell>
        </row>
        <row r="39">
          <cell r="C39">
            <v>515918.86</v>
          </cell>
          <cell r="D39">
            <v>801585.26</v>
          </cell>
          <cell r="J39">
            <v>174862.85</v>
          </cell>
        </row>
        <row r="40">
          <cell r="C40">
            <v>13911.35</v>
          </cell>
          <cell r="D40">
            <v>0</v>
          </cell>
          <cell r="J40">
            <v>1846.35</v>
          </cell>
        </row>
        <row r="41">
          <cell r="C41">
            <v>9753.3799999999992</v>
          </cell>
          <cell r="D41">
            <v>0</v>
          </cell>
          <cell r="J41">
            <v>1294.5</v>
          </cell>
        </row>
        <row r="42">
          <cell r="C42">
            <v>0</v>
          </cell>
          <cell r="J42">
            <v>0</v>
          </cell>
        </row>
        <row r="43">
          <cell r="C43">
            <v>11075</v>
          </cell>
          <cell r="J43">
            <v>1469.91</v>
          </cell>
        </row>
        <row r="44">
          <cell r="C44">
            <v>30258.41</v>
          </cell>
          <cell r="D44">
            <v>1163522.6599999999</v>
          </cell>
          <cell r="J44">
            <v>158441.98000000001</v>
          </cell>
        </row>
        <row r="46">
          <cell r="C46">
            <v>0</v>
          </cell>
          <cell r="J46">
            <v>0</v>
          </cell>
        </row>
        <row r="48">
          <cell r="C48">
            <v>4220</v>
          </cell>
          <cell r="D48">
            <v>51168.11</v>
          </cell>
          <cell r="J48">
            <v>7351.27</v>
          </cell>
        </row>
        <row r="50">
          <cell r="C50">
            <v>0</v>
          </cell>
          <cell r="D50">
            <v>67602.25</v>
          </cell>
          <cell r="J50">
            <v>8972.36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638187.15</v>
          </cell>
          <cell r="J52">
            <v>84701.99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102992.74</v>
          </cell>
          <cell r="J58">
            <v>13669.49</v>
          </cell>
        </row>
        <row r="61">
          <cell r="G61">
            <v>360955</v>
          </cell>
          <cell r="J61">
            <v>47906.96</v>
          </cell>
        </row>
        <row r="62">
          <cell r="J62">
            <v>5868118.0899999999</v>
          </cell>
        </row>
        <row r="63">
          <cell r="J63">
            <v>0</v>
          </cell>
        </row>
      </sheetData>
      <sheetData sheetId="4">
        <row r="7">
          <cell r="C7">
            <v>4882661.12</v>
          </cell>
          <cell r="J7">
            <v>648040.5</v>
          </cell>
        </row>
        <row r="8">
          <cell r="C8">
            <v>219633.81</v>
          </cell>
          <cell r="J8">
            <v>29150.42</v>
          </cell>
        </row>
        <row r="9">
          <cell r="C9">
            <v>2981.32</v>
          </cell>
          <cell r="J9">
            <v>395.69</v>
          </cell>
        </row>
        <row r="11">
          <cell r="C11">
            <v>184928.08</v>
          </cell>
          <cell r="J11">
            <v>24544.17</v>
          </cell>
        </row>
        <row r="13">
          <cell r="C13">
            <v>557228.44000000006</v>
          </cell>
          <cell r="J13">
            <v>73956.92</v>
          </cell>
        </row>
        <row r="14">
          <cell r="C14">
            <v>842485</v>
          </cell>
          <cell r="J14">
            <v>111816.98</v>
          </cell>
        </row>
        <row r="16">
          <cell r="C16">
            <v>1358</v>
          </cell>
          <cell r="D16">
            <v>1659</v>
          </cell>
          <cell r="J16">
            <v>400.42</v>
          </cell>
        </row>
        <row r="17">
          <cell r="C17">
            <v>215688.77</v>
          </cell>
          <cell r="J17">
            <v>28626.82</v>
          </cell>
        </row>
        <row r="18">
          <cell r="C18">
            <v>5985.5</v>
          </cell>
          <cell r="D18">
            <v>275</v>
          </cell>
          <cell r="J18">
            <v>830.91</v>
          </cell>
        </row>
        <row r="20">
          <cell r="C20">
            <v>57849</v>
          </cell>
          <cell r="D20">
            <v>1066.56</v>
          </cell>
          <cell r="J20">
            <v>7819.44</v>
          </cell>
        </row>
        <row r="21">
          <cell r="C21">
            <v>606782.47</v>
          </cell>
          <cell r="D21">
            <v>239853.57</v>
          </cell>
          <cell r="E21">
            <v>0</v>
          </cell>
          <cell r="F21">
            <v>156275.53</v>
          </cell>
          <cell r="G21">
            <v>0</v>
          </cell>
          <cell r="J21">
            <v>133109.24</v>
          </cell>
        </row>
        <row r="22">
          <cell r="C22">
            <v>2224852.85</v>
          </cell>
          <cell r="D22">
            <v>221325.34</v>
          </cell>
          <cell r="E22">
            <v>0</v>
          </cell>
          <cell r="F22">
            <v>0</v>
          </cell>
          <cell r="G22">
            <v>0</v>
          </cell>
          <cell r="J22">
            <v>324663.64</v>
          </cell>
        </row>
        <row r="23">
          <cell r="C23">
            <v>33346.620000000003</v>
          </cell>
          <cell r="D23">
            <v>25945.63</v>
          </cell>
          <cell r="E23">
            <v>0</v>
          </cell>
          <cell r="F23">
            <v>0</v>
          </cell>
          <cell r="G23">
            <v>0</v>
          </cell>
          <cell r="J23">
            <v>7869.43</v>
          </cell>
        </row>
        <row r="24">
          <cell r="C24">
            <v>5876.74</v>
          </cell>
          <cell r="D24">
            <v>6782.56</v>
          </cell>
          <cell r="J24">
            <v>1680.18</v>
          </cell>
        </row>
        <row r="25">
          <cell r="C25">
            <v>10518.93</v>
          </cell>
          <cell r="D25">
            <v>6817.75</v>
          </cell>
          <cell r="J25">
            <v>2300.9699999999998</v>
          </cell>
        </row>
        <row r="27">
          <cell r="C27">
            <v>24894.95</v>
          </cell>
          <cell r="D27">
            <v>4404.26</v>
          </cell>
          <cell r="J27">
            <v>3888.67</v>
          </cell>
        </row>
        <row r="28">
          <cell r="C28">
            <v>24480.39</v>
          </cell>
          <cell r="D28">
            <v>5728.25</v>
          </cell>
          <cell r="F28">
            <v>0</v>
          </cell>
          <cell r="J28">
            <v>4009.38</v>
          </cell>
        </row>
        <row r="29">
          <cell r="C29">
            <v>10454.56</v>
          </cell>
          <cell r="D29">
            <v>0</v>
          </cell>
          <cell r="J29">
            <v>1387.56</v>
          </cell>
        </row>
        <row r="30">
          <cell r="C30">
            <v>181686.74</v>
          </cell>
          <cell r="D30">
            <v>22416.36</v>
          </cell>
          <cell r="J30">
            <v>27089.14</v>
          </cell>
        </row>
        <row r="31">
          <cell r="C31">
            <v>0</v>
          </cell>
          <cell r="J31">
            <v>0</v>
          </cell>
        </row>
        <row r="32">
          <cell r="C32">
            <v>13514.24</v>
          </cell>
          <cell r="D32">
            <v>1947.28</v>
          </cell>
          <cell r="J32">
            <v>2052.1</v>
          </cell>
        </row>
        <row r="33">
          <cell r="C33">
            <v>0</v>
          </cell>
          <cell r="D33">
            <v>17280.060000000001</v>
          </cell>
          <cell r="J33">
            <v>2293.46</v>
          </cell>
        </row>
        <row r="34">
          <cell r="C34">
            <v>0</v>
          </cell>
          <cell r="J34">
            <v>0</v>
          </cell>
        </row>
        <row r="35">
          <cell r="C35">
            <v>143160.04</v>
          </cell>
          <cell r="D35">
            <v>23877.91</v>
          </cell>
          <cell r="E35">
            <v>0</v>
          </cell>
          <cell r="F35">
            <v>2020567.05</v>
          </cell>
          <cell r="G35">
            <v>0</v>
          </cell>
          <cell r="J35">
            <v>290345.08</v>
          </cell>
        </row>
        <row r="37">
          <cell r="C37">
            <v>0</v>
          </cell>
          <cell r="J37">
            <v>0</v>
          </cell>
        </row>
        <row r="39">
          <cell r="C39">
            <v>157700</v>
          </cell>
          <cell r="D39">
            <v>113919.83</v>
          </cell>
          <cell r="G39">
            <v>0</v>
          </cell>
          <cell r="J39">
            <v>36050.15</v>
          </cell>
        </row>
        <row r="40">
          <cell r="C40">
            <v>3806.66</v>
          </cell>
          <cell r="D40">
            <v>1228.31</v>
          </cell>
          <cell r="J40">
            <v>668.26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173.06</v>
          </cell>
          <cell r="D44">
            <v>36539.120000000003</v>
          </cell>
          <cell r="J44">
            <v>4872.54</v>
          </cell>
        </row>
        <row r="46">
          <cell r="C46">
            <v>0</v>
          </cell>
          <cell r="J46">
            <v>0</v>
          </cell>
        </row>
        <row r="48">
          <cell r="C48">
            <v>750</v>
          </cell>
          <cell r="D48">
            <v>8260.91</v>
          </cell>
          <cell r="J48">
            <v>1195.95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1382015.7</v>
          </cell>
        </row>
        <row r="63">
          <cell r="J63">
            <v>0</v>
          </cell>
        </row>
      </sheetData>
      <sheetData sheetId="5">
        <row r="7">
          <cell r="C7">
            <v>12699789.959999999</v>
          </cell>
          <cell r="J7">
            <v>1685551.79</v>
          </cell>
        </row>
        <row r="8">
          <cell r="C8">
            <v>592876.33000000007</v>
          </cell>
          <cell r="J8">
            <v>78688.210000000006</v>
          </cell>
        </row>
        <row r="9">
          <cell r="C9">
            <v>9767.2199999999993</v>
          </cell>
          <cell r="J9">
            <v>1296.33</v>
          </cell>
        </row>
        <row r="11">
          <cell r="C11">
            <v>612589.28999999992</v>
          </cell>
          <cell r="J11">
            <v>81304.570000000007</v>
          </cell>
        </row>
        <row r="13">
          <cell r="C13">
            <v>1440835.4600000002</v>
          </cell>
          <cell r="J13">
            <v>191231.73</v>
          </cell>
        </row>
        <row r="14">
          <cell r="C14">
            <v>2171508.87</v>
          </cell>
          <cell r="J14">
            <v>288208.75</v>
          </cell>
        </row>
        <row r="16">
          <cell r="C16">
            <v>22133.9</v>
          </cell>
          <cell r="D16">
            <v>200</v>
          </cell>
          <cell r="J16">
            <v>2964.22</v>
          </cell>
        </row>
        <row r="17">
          <cell r="C17">
            <v>352736.23</v>
          </cell>
          <cell r="J17">
            <v>46816.14</v>
          </cell>
        </row>
        <row r="18">
          <cell r="C18">
            <v>1328.6</v>
          </cell>
          <cell r="D18">
            <v>0</v>
          </cell>
          <cell r="J18">
            <v>176.34</v>
          </cell>
        </row>
        <row r="20">
          <cell r="C20">
            <v>260910.55</v>
          </cell>
          <cell r="D20">
            <v>52647.86</v>
          </cell>
          <cell r="J20">
            <v>41616.35</v>
          </cell>
        </row>
        <row r="21">
          <cell r="C21">
            <v>2273727.58</v>
          </cell>
          <cell r="D21">
            <v>874666.83</v>
          </cell>
          <cell r="E21">
            <v>189260.1</v>
          </cell>
          <cell r="F21">
            <v>495976.02</v>
          </cell>
          <cell r="J21">
            <v>508810.21</v>
          </cell>
        </row>
        <row r="22">
          <cell r="C22">
            <v>3124866.43</v>
          </cell>
          <cell r="D22">
            <v>236563</v>
          </cell>
          <cell r="F22">
            <v>0</v>
          </cell>
          <cell r="J22">
            <v>446138.35</v>
          </cell>
        </row>
        <row r="23">
          <cell r="C23">
            <v>119198.3</v>
          </cell>
          <cell r="D23">
            <v>43101.13</v>
          </cell>
          <cell r="F23">
            <v>756733.16</v>
          </cell>
          <cell r="J23">
            <v>121976.59</v>
          </cell>
        </row>
        <row r="24">
          <cell r="C24">
            <v>22368.52</v>
          </cell>
          <cell r="D24">
            <v>25764.09</v>
          </cell>
          <cell r="J24">
            <v>6388.28</v>
          </cell>
        </row>
        <row r="25">
          <cell r="C25">
            <v>48896.310000000005</v>
          </cell>
          <cell r="D25">
            <v>21886.32</v>
          </cell>
          <cell r="J25">
            <v>9394.4699999999993</v>
          </cell>
        </row>
        <row r="27">
          <cell r="C27">
            <v>52149.440000000002</v>
          </cell>
          <cell r="D27">
            <v>70</v>
          </cell>
          <cell r="J27">
            <v>6930.71</v>
          </cell>
        </row>
        <row r="28">
          <cell r="C28">
            <v>117651.01000000001</v>
          </cell>
          <cell r="D28">
            <v>58917.14</v>
          </cell>
          <cell r="J28">
            <v>23434.62</v>
          </cell>
        </row>
        <row r="29">
          <cell r="C29">
            <v>0</v>
          </cell>
          <cell r="D29">
            <v>7500</v>
          </cell>
          <cell r="J29">
            <v>995.42</v>
          </cell>
        </row>
        <row r="30">
          <cell r="C30">
            <v>476523.75</v>
          </cell>
          <cell r="D30">
            <v>59692.91</v>
          </cell>
          <cell r="J30">
            <v>71168.179999999993</v>
          </cell>
        </row>
        <row r="31">
          <cell r="C31">
            <v>8180.57</v>
          </cell>
          <cell r="J31">
            <v>1085.75</v>
          </cell>
        </row>
        <row r="32">
          <cell r="C32">
            <v>70134.41</v>
          </cell>
          <cell r="D32">
            <v>5926.05</v>
          </cell>
          <cell r="J32">
            <v>10094.959999999999</v>
          </cell>
        </row>
        <row r="33">
          <cell r="C33">
            <v>27353.7</v>
          </cell>
          <cell r="D33">
            <v>57483.23</v>
          </cell>
          <cell r="J33">
            <v>11259.8</v>
          </cell>
        </row>
        <row r="34">
          <cell r="C34">
            <v>0</v>
          </cell>
          <cell r="J34">
            <v>0</v>
          </cell>
        </row>
        <row r="35">
          <cell r="C35">
            <v>23518.17</v>
          </cell>
          <cell r="D35">
            <v>88992.95</v>
          </cell>
          <cell r="J35">
            <v>14932.79</v>
          </cell>
        </row>
        <row r="37">
          <cell r="C37">
            <v>0</v>
          </cell>
          <cell r="J37">
            <v>0</v>
          </cell>
        </row>
        <row r="39">
          <cell r="C39">
            <v>360975.05000000005</v>
          </cell>
          <cell r="D39">
            <v>304365.31</v>
          </cell>
          <cell r="J39">
            <v>88305.84</v>
          </cell>
        </row>
        <row r="40">
          <cell r="C40">
            <v>6904.98</v>
          </cell>
          <cell r="D40">
            <v>101569.04</v>
          </cell>
          <cell r="J40">
            <v>14396.98</v>
          </cell>
        </row>
        <row r="41">
          <cell r="C41">
            <v>0</v>
          </cell>
          <cell r="D41">
            <v>7040.56</v>
          </cell>
          <cell r="J41">
            <v>934.44</v>
          </cell>
        </row>
        <row r="42">
          <cell r="C42">
            <v>0</v>
          </cell>
          <cell r="J42">
            <v>0</v>
          </cell>
        </row>
        <row r="43">
          <cell r="C43">
            <v>7004.06</v>
          </cell>
          <cell r="J43">
            <v>929.6</v>
          </cell>
        </row>
        <row r="44">
          <cell r="C44">
            <v>28069.989999999998</v>
          </cell>
          <cell r="D44">
            <v>540</v>
          </cell>
          <cell r="J44">
            <v>3797.2</v>
          </cell>
        </row>
        <row r="46">
          <cell r="C46">
            <v>0</v>
          </cell>
          <cell r="J46">
            <v>0</v>
          </cell>
        </row>
        <row r="48">
          <cell r="C48">
            <v>2900</v>
          </cell>
          <cell r="D48">
            <v>9624.51</v>
          </cell>
          <cell r="J48">
            <v>1662.29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165580</v>
          </cell>
          <cell r="J52">
            <v>21976.240000000002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149434.95000000001</v>
          </cell>
          <cell r="J58">
            <v>19833.43</v>
          </cell>
        </row>
        <row r="61">
          <cell r="G61">
            <v>449366.8</v>
          </cell>
          <cell r="J61">
            <v>59641.22</v>
          </cell>
        </row>
        <row r="62">
          <cell r="J62">
            <v>3309429.78</v>
          </cell>
        </row>
        <row r="63">
          <cell r="J63">
            <v>0</v>
          </cell>
        </row>
      </sheetData>
      <sheetData sheetId="6">
        <row r="7">
          <cell r="C7">
            <v>827198.5399999998</v>
          </cell>
          <cell r="J7">
            <v>109788.11</v>
          </cell>
        </row>
        <row r="8">
          <cell r="C8">
            <v>24867.279999999999</v>
          </cell>
          <cell r="J8">
            <v>3300.46</v>
          </cell>
        </row>
        <row r="9">
          <cell r="C9">
            <v>0</v>
          </cell>
          <cell r="J9">
            <v>0</v>
          </cell>
        </row>
        <row r="11">
          <cell r="C11">
            <v>23352.73</v>
          </cell>
          <cell r="J11">
            <v>3099.44</v>
          </cell>
        </row>
        <row r="13">
          <cell r="C13">
            <v>96113.02</v>
          </cell>
          <cell r="J13">
            <v>12756.39</v>
          </cell>
        </row>
        <row r="14">
          <cell r="C14">
            <v>140590.86000000002</v>
          </cell>
          <cell r="J14">
            <v>18659.61</v>
          </cell>
        </row>
        <row r="16">
          <cell r="C16">
            <v>5368</v>
          </cell>
          <cell r="J16">
            <v>712.46</v>
          </cell>
        </row>
        <row r="17">
          <cell r="C17">
            <v>15860.09</v>
          </cell>
          <cell r="J17">
            <v>2104.9899999999998</v>
          </cell>
        </row>
        <row r="18">
          <cell r="C18">
            <v>0</v>
          </cell>
          <cell r="J18">
            <v>0</v>
          </cell>
        </row>
        <row r="20">
          <cell r="C20">
            <v>7522.6399999999994</v>
          </cell>
          <cell r="J20">
            <v>998.43</v>
          </cell>
        </row>
        <row r="21">
          <cell r="C21">
            <v>0</v>
          </cell>
          <cell r="J21">
            <v>0</v>
          </cell>
        </row>
        <row r="22">
          <cell r="C22">
            <v>1912.34</v>
          </cell>
          <cell r="J22">
            <v>253.81</v>
          </cell>
        </row>
        <row r="23">
          <cell r="C23">
            <v>1995.92</v>
          </cell>
          <cell r="J23">
            <v>264.89999999999998</v>
          </cell>
        </row>
        <row r="24">
          <cell r="C24">
            <v>5406.1</v>
          </cell>
          <cell r="J24">
            <v>717.51</v>
          </cell>
        </row>
        <row r="25">
          <cell r="C25">
            <v>0</v>
          </cell>
          <cell r="J25">
            <v>0</v>
          </cell>
        </row>
        <row r="27">
          <cell r="C27">
            <v>4182.59</v>
          </cell>
          <cell r="J27">
            <v>555.12</v>
          </cell>
        </row>
        <row r="28">
          <cell r="C28">
            <v>1197.5</v>
          </cell>
          <cell r="J28">
            <v>158.94</v>
          </cell>
        </row>
        <row r="29">
          <cell r="C29">
            <v>0</v>
          </cell>
          <cell r="J29">
            <v>0</v>
          </cell>
        </row>
        <row r="30">
          <cell r="C30">
            <v>0</v>
          </cell>
          <cell r="J30">
            <v>0</v>
          </cell>
        </row>
        <row r="31">
          <cell r="C31">
            <v>0</v>
          </cell>
          <cell r="J31">
            <v>0</v>
          </cell>
        </row>
        <row r="32">
          <cell r="C32">
            <v>330</v>
          </cell>
          <cell r="J32">
            <v>43.8</v>
          </cell>
        </row>
        <row r="33">
          <cell r="C33">
            <v>0</v>
          </cell>
          <cell r="J33">
            <v>0</v>
          </cell>
        </row>
        <row r="34">
          <cell r="C34">
            <v>0</v>
          </cell>
          <cell r="J34">
            <v>0</v>
          </cell>
        </row>
        <row r="35">
          <cell r="C35">
            <v>2147.77</v>
          </cell>
          <cell r="J35">
            <v>285.06</v>
          </cell>
        </row>
        <row r="37">
          <cell r="C37">
            <v>0</v>
          </cell>
          <cell r="J37">
            <v>0</v>
          </cell>
        </row>
        <row r="39">
          <cell r="C39">
            <v>0</v>
          </cell>
          <cell r="J39">
            <v>0</v>
          </cell>
        </row>
        <row r="40">
          <cell r="C40">
            <v>550.29</v>
          </cell>
          <cell r="J40">
            <v>73.040000000000006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0</v>
          </cell>
          <cell r="J44">
            <v>0</v>
          </cell>
        </row>
        <row r="46">
          <cell r="C46">
            <v>0</v>
          </cell>
          <cell r="J46">
            <v>0</v>
          </cell>
        </row>
        <row r="48">
          <cell r="C48">
            <v>390</v>
          </cell>
          <cell r="J48">
            <v>51.76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153823.82999999999</v>
          </cell>
        </row>
      </sheetData>
      <sheetData sheetId="7">
        <row r="7">
          <cell r="C7">
            <v>4486272.71</v>
          </cell>
          <cell r="J7">
            <v>595430.71</v>
          </cell>
        </row>
        <row r="8">
          <cell r="C8">
            <v>113862.55</v>
          </cell>
          <cell r="J8">
            <v>15112.16</v>
          </cell>
        </row>
        <row r="9">
          <cell r="C9">
            <v>3065.74</v>
          </cell>
          <cell r="J9">
            <v>406.89</v>
          </cell>
        </row>
        <row r="11">
          <cell r="C11">
            <v>316352.01</v>
          </cell>
          <cell r="J11">
            <v>41987.13</v>
          </cell>
        </row>
        <row r="13">
          <cell r="C13">
            <v>500194.13</v>
          </cell>
          <cell r="J13">
            <v>66387.17</v>
          </cell>
        </row>
        <row r="14">
          <cell r="C14">
            <v>759528.18</v>
          </cell>
          <cell r="J14">
            <v>100806.71</v>
          </cell>
        </row>
        <row r="16">
          <cell r="C16">
            <v>2601</v>
          </cell>
          <cell r="D16">
            <v>377</v>
          </cell>
          <cell r="J16">
            <v>395.25</v>
          </cell>
        </row>
        <row r="17">
          <cell r="C17">
            <v>284800.77</v>
          </cell>
          <cell r="J17">
            <v>37799.56</v>
          </cell>
        </row>
        <row r="18">
          <cell r="C18">
            <v>1328.6</v>
          </cell>
          <cell r="D18">
            <v>0</v>
          </cell>
          <cell r="J18">
            <v>176.34</v>
          </cell>
        </row>
        <row r="20">
          <cell r="C20">
            <v>77693.100000000006</v>
          </cell>
          <cell r="D20">
            <v>123707.25</v>
          </cell>
          <cell r="J20">
            <v>26730.42</v>
          </cell>
        </row>
        <row r="21">
          <cell r="C21">
            <v>817914.9</v>
          </cell>
          <cell r="D21">
            <v>255053.03</v>
          </cell>
          <cell r="F21">
            <v>149809.82999999999</v>
          </cell>
          <cell r="J21">
            <v>162290.5</v>
          </cell>
        </row>
        <row r="22">
          <cell r="C22">
            <v>676894.89</v>
          </cell>
          <cell r="D22">
            <v>74698.38</v>
          </cell>
          <cell r="F22">
            <v>28758.69</v>
          </cell>
          <cell r="J22">
            <v>103570.5</v>
          </cell>
        </row>
        <row r="23">
          <cell r="C23">
            <v>39256.99</v>
          </cell>
          <cell r="D23">
            <v>69248.12</v>
          </cell>
          <cell r="J23">
            <v>14401.1</v>
          </cell>
        </row>
        <row r="24">
          <cell r="C24">
            <v>9369.18</v>
          </cell>
          <cell r="D24">
            <v>7485</v>
          </cell>
          <cell r="J24">
            <v>2236.9299999999998</v>
          </cell>
        </row>
        <row r="25">
          <cell r="C25">
            <v>4054.29</v>
          </cell>
          <cell r="D25">
            <v>0</v>
          </cell>
          <cell r="J25">
            <v>538.1</v>
          </cell>
        </row>
        <row r="27">
          <cell r="C27">
            <v>46678.93</v>
          </cell>
          <cell r="D27">
            <v>6104.5</v>
          </cell>
          <cell r="J27">
            <v>7005.57</v>
          </cell>
        </row>
        <row r="28">
          <cell r="C28">
            <v>127274.31</v>
          </cell>
          <cell r="D28">
            <v>22064.77</v>
          </cell>
          <cell r="J28">
            <v>19820.7</v>
          </cell>
        </row>
        <row r="29">
          <cell r="C29">
            <v>0</v>
          </cell>
          <cell r="D29">
            <v>0</v>
          </cell>
          <cell r="J29">
            <v>0</v>
          </cell>
        </row>
        <row r="30">
          <cell r="C30">
            <v>97630.27</v>
          </cell>
          <cell r="D30">
            <v>10220</v>
          </cell>
          <cell r="J30">
            <v>14314.19</v>
          </cell>
        </row>
        <row r="31">
          <cell r="C31">
            <v>0</v>
          </cell>
          <cell r="J31">
            <v>0</v>
          </cell>
        </row>
        <row r="32">
          <cell r="C32">
            <v>4790</v>
          </cell>
          <cell r="D32">
            <v>4905.6400000000003</v>
          </cell>
          <cell r="J32">
            <v>1286.83</v>
          </cell>
        </row>
        <row r="33">
          <cell r="C33">
            <v>0</v>
          </cell>
          <cell r="D33">
            <v>40883.14</v>
          </cell>
          <cell r="J33">
            <v>5426.13</v>
          </cell>
        </row>
        <row r="34">
          <cell r="C34">
            <v>2087.5</v>
          </cell>
          <cell r="J34">
            <v>277.06</v>
          </cell>
        </row>
        <row r="35">
          <cell r="C35">
            <v>8348.33</v>
          </cell>
          <cell r="D35">
            <v>22227.5</v>
          </cell>
          <cell r="J35">
            <v>4058.11</v>
          </cell>
        </row>
        <row r="37">
          <cell r="C37">
            <v>0</v>
          </cell>
          <cell r="J37">
            <v>0</v>
          </cell>
        </row>
        <row r="39">
          <cell r="C39">
            <v>53247.54</v>
          </cell>
          <cell r="D39">
            <v>181684.73</v>
          </cell>
          <cell r="J39">
            <v>31180.87</v>
          </cell>
        </row>
        <row r="40">
          <cell r="C40">
            <v>2554.5300000000002</v>
          </cell>
          <cell r="D40">
            <v>5533.79</v>
          </cell>
          <cell r="J40">
            <v>1073.51</v>
          </cell>
        </row>
        <row r="41">
          <cell r="C41">
            <v>1000</v>
          </cell>
          <cell r="D41">
            <v>1051.5999999999999</v>
          </cell>
          <cell r="J41">
            <v>272.29000000000002</v>
          </cell>
        </row>
        <row r="42">
          <cell r="C42">
            <v>0</v>
          </cell>
          <cell r="J42">
            <v>0</v>
          </cell>
        </row>
        <row r="43">
          <cell r="C43">
            <v>5537.5</v>
          </cell>
          <cell r="J43">
            <v>734.95</v>
          </cell>
        </row>
        <row r="44">
          <cell r="C44">
            <v>5740</v>
          </cell>
          <cell r="D44">
            <v>5629.87</v>
          </cell>
          <cell r="J44">
            <v>1509.04</v>
          </cell>
        </row>
        <row r="46">
          <cell r="C46">
            <v>0</v>
          </cell>
          <cell r="J46">
            <v>0</v>
          </cell>
        </row>
        <row r="48">
          <cell r="C48">
            <v>2873.37</v>
          </cell>
          <cell r="D48">
            <v>4510.0600000000004</v>
          </cell>
          <cell r="J48">
            <v>979.95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54349.38</v>
          </cell>
          <cell r="J52">
            <v>7213.4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G61">
            <v>126420.47</v>
          </cell>
          <cell r="J61">
            <v>16778.88</v>
          </cell>
        </row>
        <row r="62">
          <cell r="J62">
            <v>1121633.99</v>
          </cell>
        </row>
        <row r="63">
          <cell r="J63">
            <v>0</v>
          </cell>
        </row>
      </sheetData>
      <sheetData sheetId="8">
        <row r="7">
          <cell r="C7">
            <v>5379447.7800000003</v>
          </cell>
          <cell r="J7">
            <v>713975.42</v>
          </cell>
        </row>
        <row r="8">
          <cell r="C8">
            <v>117251.64</v>
          </cell>
          <cell r="J8">
            <v>15561.97</v>
          </cell>
        </row>
        <row r="9">
          <cell r="C9">
            <v>0</v>
          </cell>
          <cell r="J9">
            <v>0</v>
          </cell>
        </row>
        <row r="11">
          <cell r="C11">
            <v>162382.44</v>
          </cell>
          <cell r="J11">
            <v>21551.85</v>
          </cell>
        </row>
        <row r="13">
          <cell r="C13">
            <v>616748.51</v>
          </cell>
          <cell r="J13">
            <v>81856.59</v>
          </cell>
        </row>
        <row r="14">
          <cell r="C14">
            <v>906955.35</v>
          </cell>
          <cell r="J14">
            <v>120373.66</v>
          </cell>
        </row>
        <row r="16">
          <cell r="C16">
            <v>2290</v>
          </cell>
          <cell r="J16">
            <v>303.93</v>
          </cell>
        </row>
        <row r="17">
          <cell r="C17">
            <v>284991.24</v>
          </cell>
          <cell r="J17">
            <v>37824.839999999997</v>
          </cell>
        </row>
        <row r="18">
          <cell r="C18">
            <v>0</v>
          </cell>
          <cell r="J18">
            <v>0</v>
          </cell>
        </row>
        <row r="20">
          <cell r="C20">
            <v>41834.89</v>
          </cell>
          <cell r="D20">
            <v>2031.25</v>
          </cell>
          <cell r="J20">
            <v>5822.04</v>
          </cell>
        </row>
        <row r="21">
          <cell r="C21">
            <v>17225.919999999998</v>
          </cell>
          <cell r="D21">
            <v>8619.82</v>
          </cell>
          <cell r="E21">
            <v>1297.8800000000001</v>
          </cell>
          <cell r="J21">
            <v>3602.58</v>
          </cell>
        </row>
        <row r="22">
          <cell r="C22">
            <v>435310.17</v>
          </cell>
          <cell r="J22">
            <v>57775.59</v>
          </cell>
        </row>
        <row r="23">
          <cell r="C23">
            <v>33616.28</v>
          </cell>
          <cell r="E23">
            <v>4812.5</v>
          </cell>
          <cell r="J23">
            <v>5100.37</v>
          </cell>
        </row>
        <row r="24">
          <cell r="C24">
            <v>5994.93</v>
          </cell>
          <cell r="J24">
            <v>795.66</v>
          </cell>
        </row>
        <row r="25">
          <cell r="C25">
            <v>862</v>
          </cell>
          <cell r="J25">
            <v>114.41</v>
          </cell>
        </row>
        <row r="27">
          <cell r="C27">
            <v>19861.3</v>
          </cell>
          <cell r="J27">
            <v>2636.05</v>
          </cell>
        </row>
        <row r="28">
          <cell r="C28">
            <v>28078.81</v>
          </cell>
          <cell r="J28">
            <v>3726.7</v>
          </cell>
        </row>
        <row r="29">
          <cell r="C29">
            <v>0</v>
          </cell>
          <cell r="J29">
            <v>0</v>
          </cell>
        </row>
        <row r="30">
          <cell r="C30">
            <v>36560.75</v>
          </cell>
          <cell r="J30">
            <v>4852.4399999999996</v>
          </cell>
        </row>
        <row r="31">
          <cell r="C31">
            <v>0</v>
          </cell>
          <cell r="J31">
            <v>0</v>
          </cell>
        </row>
        <row r="32">
          <cell r="C32">
            <v>640</v>
          </cell>
          <cell r="J32">
            <v>84.94</v>
          </cell>
        </row>
        <row r="33">
          <cell r="C33">
            <v>0</v>
          </cell>
          <cell r="J33">
            <v>0</v>
          </cell>
        </row>
        <row r="34">
          <cell r="C34">
            <v>934.38</v>
          </cell>
          <cell r="J34">
            <v>124.01</v>
          </cell>
        </row>
        <row r="35">
          <cell r="C35">
            <v>3753.35</v>
          </cell>
          <cell r="E35">
            <v>40606.31</v>
          </cell>
          <cell r="J35">
            <v>5887.54</v>
          </cell>
        </row>
        <row r="37">
          <cell r="J37">
            <v>0</v>
          </cell>
        </row>
        <row r="39">
          <cell r="C39">
            <v>41910.93</v>
          </cell>
          <cell r="J39">
            <v>5562.54</v>
          </cell>
        </row>
        <row r="40">
          <cell r="C40">
            <v>2000</v>
          </cell>
          <cell r="J40">
            <v>265.45</v>
          </cell>
        </row>
        <row r="41">
          <cell r="C41">
            <v>662.13</v>
          </cell>
          <cell r="J41">
            <v>87.88</v>
          </cell>
        </row>
        <row r="42">
          <cell r="C42">
            <v>0</v>
          </cell>
          <cell r="J42">
            <v>0</v>
          </cell>
        </row>
        <row r="43">
          <cell r="C43">
            <v>5537.5</v>
          </cell>
          <cell r="J43">
            <v>734.95</v>
          </cell>
        </row>
        <row r="44">
          <cell r="C44">
            <v>3016.55</v>
          </cell>
          <cell r="D44">
            <v>185</v>
          </cell>
          <cell r="J44">
            <v>424.92</v>
          </cell>
        </row>
        <row r="46">
          <cell r="C46">
            <v>0</v>
          </cell>
          <cell r="J46">
            <v>0</v>
          </cell>
        </row>
        <row r="48">
          <cell r="C48">
            <v>1604.46</v>
          </cell>
          <cell r="D48">
            <v>553.1</v>
          </cell>
          <cell r="J48">
            <v>286.36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1081620.72</v>
          </cell>
        </row>
      </sheetData>
      <sheetData sheetId="9">
        <row r="7">
          <cell r="C7">
            <v>4873147.6399999997</v>
          </cell>
          <cell r="J7">
            <v>646777.84</v>
          </cell>
        </row>
        <row r="8">
          <cell r="C8">
            <v>153501.51999999999</v>
          </cell>
          <cell r="J8">
            <v>20373.150000000001</v>
          </cell>
        </row>
        <row r="9">
          <cell r="C9">
            <v>0</v>
          </cell>
          <cell r="J9">
            <v>0</v>
          </cell>
        </row>
        <row r="11">
          <cell r="C11">
            <v>454521.14</v>
          </cell>
          <cell r="J11">
            <v>60325.32</v>
          </cell>
        </row>
        <row r="13">
          <cell r="C13">
            <v>498933.04</v>
          </cell>
          <cell r="J13">
            <v>66219.789999999994</v>
          </cell>
        </row>
        <row r="14">
          <cell r="C14">
            <v>829397.08</v>
          </cell>
          <cell r="J14">
            <v>110079.91</v>
          </cell>
        </row>
        <row r="16">
          <cell r="C16">
            <v>2156</v>
          </cell>
          <cell r="D16">
            <v>3955</v>
          </cell>
          <cell r="J16">
            <v>811.07</v>
          </cell>
        </row>
        <row r="17">
          <cell r="C17">
            <v>206330.2</v>
          </cell>
          <cell r="J17">
            <v>27384.720000000001</v>
          </cell>
        </row>
        <row r="18">
          <cell r="C18">
            <v>0</v>
          </cell>
          <cell r="D18">
            <v>12760</v>
          </cell>
          <cell r="J18">
            <v>1693.54</v>
          </cell>
        </row>
        <row r="20">
          <cell r="C20">
            <v>43944.68</v>
          </cell>
          <cell r="D20">
            <v>24541.91</v>
          </cell>
          <cell r="J20">
            <v>9089.73</v>
          </cell>
        </row>
        <row r="21">
          <cell r="C21">
            <v>643322.66</v>
          </cell>
          <cell r="D21">
            <v>1820629.48</v>
          </cell>
          <cell r="E21">
            <v>0</v>
          </cell>
          <cell r="F21">
            <v>0</v>
          </cell>
          <cell r="G21">
            <v>0</v>
          </cell>
          <cell r="J21">
            <v>327022.65000000002</v>
          </cell>
        </row>
        <row r="22">
          <cell r="C22">
            <v>281453.88</v>
          </cell>
          <cell r="D22">
            <v>769220.89</v>
          </cell>
          <cell r="E22">
            <v>0</v>
          </cell>
          <cell r="F22">
            <v>0</v>
          </cell>
          <cell r="G22">
            <v>0</v>
          </cell>
          <cell r="J22">
            <v>139448.51</v>
          </cell>
        </row>
        <row r="23">
          <cell r="C23">
            <v>31056.91</v>
          </cell>
          <cell r="D23">
            <v>162663.07</v>
          </cell>
          <cell r="E23">
            <v>0</v>
          </cell>
          <cell r="F23">
            <v>0</v>
          </cell>
          <cell r="G23">
            <v>0</v>
          </cell>
          <cell r="J23">
            <v>25711.06</v>
          </cell>
        </row>
        <row r="24">
          <cell r="C24">
            <v>3053.93</v>
          </cell>
          <cell r="D24">
            <v>3997.04</v>
          </cell>
          <cell r="J24">
            <v>935.82</v>
          </cell>
        </row>
        <row r="25">
          <cell r="C25">
            <v>5161</v>
          </cell>
          <cell r="D25">
            <v>17029.96</v>
          </cell>
          <cell r="J25">
            <v>2945.25</v>
          </cell>
        </row>
        <row r="27">
          <cell r="C27">
            <v>22639.919999999998</v>
          </cell>
          <cell r="D27">
            <v>41450.949999999997</v>
          </cell>
          <cell r="J27">
            <v>8506.32</v>
          </cell>
        </row>
        <row r="28">
          <cell r="C28">
            <v>36440.25</v>
          </cell>
          <cell r="D28">
            <v>122715.47</v>
          </cell>
          <cell r="F28">
            <v>0</v>
          </cell>
          <cell r="J28">
            <v>21123.59</v>
          </cell>
        </row>
        <row r="29">
          <cell r="C29">
            <v>6939.73</v>
          </cell>
          <cell r="D29">
            <v>15919.2</v>
          </cell>
          <cell r="J29">
            <v>3033.9</v>
          </cell>
        </row>
        <row r="30">
          <cell r="C30">
            <v>101741.44</v>
          </cell>
          <cell r="D30">
            <v>130311.78</v>
          </cell>
          <cell r="J30">
            <v>30798.76</v>
          </cell>
        </row>
        <row r="31">
          <cell r="C31">
            <v>0</v>
          </cell>
          <cell r="J31">
            <v>0</v>
          </cell>
        </row>
        <row r="32">
          <cell r="C32">
            <v>10847.5</v>
          </cell>
          <cell r="D32">
            <v>22625.01</v>
          </cell>
          <cell r="J32">
            <v>4442.57</v>
          </cell>
        </row>
        <row r="33">
          <cell r="C33">
            <v>0</v>
          </cell>
          <cell r="D33">
            <v>0</v>
          </cell>
          <cell r="J33">
            <v>0</v>
          </cell>
        </row>
        <row r="34">
          <cell r="C34">
            <v>0</v>
          </cell>
          <cell r="J34">
            <v>0</v>
          </cell>
        </row>
        <row r="35">
          <cell r="C35">
            <v>11233.07</v>
          </cell>
          <cell r="D35">
            <v>0</v>
          </cell>
          <cell r="E35">
            <v>0</v>
          </cell>
          <cell r="F35">
            <v>501871.69</v>
          </cell>
          <cell r="G35">
            <v>0</v>
          </cell>
          <cell r="J35">
            <v>68100.710000000006</v>
          </cell>
        </row>
        <row r="37">
          <cell r="C37">
            <v>0</v>
          </cell>
          <cell r="J37">
            <v>0</v>
          </cell>
        </row>
        <row r="39">
          <cell r="C39">
            <v>28754.5</v>
          </cell>
          <cell r="D39">
            <v>252030.4</v>
          </cell>
          <cell r="G39">
            <v>0</v>
          </cell>
          <cell r="J39">
            <v>37266.559999999998</v>
          </cell>
        </row>
        <row r="40">
          <cell r="C40">
            <v>583.94000000000005</v>
          </cell>
          <cell r="D40">
            <v>7403.03</v>
          </cell>
          <cell r="J40">
            <v>1060.05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475.14</v>
          </cell>
          <cell r="D44">
            <v>898604.82</v>
          </cell>
          <cell r="J44">
            <v>119328.42</v>
          </cell>
        </row>
        <row r="46">
          <cell r="C46">
            <v>0</v>
          </cell>
          <cell r="J46">
            <v>0</v>
          </cell>
        </row>
        <row r="48">
          <cell r="C48">
            <v>4229.2</v>
          </cell>
          <cell r="D48">
            <v>30604.07</v>
          </cell>
          <cell r="J48">
            <v>4623.17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</row>
        <row r="54">
          <cell r="C54">
            <v>0</v>
          </cell>
        </row>
        <row r="56">
          <cell r="C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1094945.17</v>
          </cell>
        </row>
        <row r="63">
          <cell r="J63">
            <v>0</v>
          </cell>
        </row>
      </sheetData>
      <sheetData sheetId="10">
        <row r="7">
          <cell r="C7">
            <v>3348170</v>
          </cell>
          <cell r="J7">
            <v>444378.53</v>
          </cell>
        </row>
        <row r="8">
          <cell r="C8">
            <v>144236.17000000001</v>
          </cell>
          <cell r="J8">
            <v>19143.43</v>
          </cell>
        </row>
        <row r="9">
          <cell r="C9">
            <v>0</v>
          </cell>
          <cell r="J9">
            <v>0</v>
          </cell>
        </row>
        <row r="11">
          <cell r="C11">
            <v>105761.96</v>
          </cell>
          <cell r="J11">
            <v>14037.02</v>
          </cell>
        </row>
        <row r="13">
          <cell r="C13">
            <v>393943.37</v>
          </cell>
          <cell r="J13">
            <v>52285.27</v>
          </cell>
        </row>
        <row r="14">
          <cell r="C14">
            <v>561837.75</v>
          </cell>
          <cell r="J14">
            <v>74568.679999999993</v>
          </cell>
        </row>
        <row r="16">
          <cell r="C16">
            <v>6595.44</v>
          </cell>
          <cell r="D16">
            <v>0</v>
          </cell>
          <cell r="J16">
            <v>875.37</v>
          </cell>
        </row>
        <row r="17">
          <cell r="C17">
            <v>83107.37</v>
          </cell>
          <cell r="J17">
            <v>11030.24</v>
          </cell>
        </row>
        <row r="18">
          <cell r="C18">
            <v>0</v>
          </cell>
          <cell r="D18">
            <v>0</v>
          </cell>
          <cell r="J18">
            <v>0</v>
          </cell>
        </row>
        <row r="20">
          <cell r="C20">
            <v>38874.15</v>
          </cell>
          <cell r="D20">
            <v>278</v>
          </cell>
          <cell r="J20">
            <v>5196.38</v>
          </cell>
        </row>
        <row r="21">
          <cell r="C21">
            <v>317338.15000000002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J21">
            <v>42118.01</v>
          </cell>
        </row>
        <row r="22">
          <cell r="C22">
            <v>409574.2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J22">
            <v>54359.839999999997</v>
          </cell>
        </row>
        <row r="23">
          <cell r="C23">
            <v>11987.86</v>
          </cell>
          <cell r="D23">
            <v>352.8</v>
          </cell>
          <cell r="E23">
            <v>0</v>
          </cell>
          <cell r="F23">
            <v>0</v>
          </cell>
          <cell r="G23">
            <v>0</v>
          </cell>
          <cell r="J23">
            <v>1637.89</v>
          </cell>
        </row>
        <row r="24">
          <cell r="C24">
            <v>3340.85</v>
          </cell>
          <cell r="D24">
            <v>99</v>
          </cell>
          <cell r="J24">
            <v>456.55</v>
          </cell>
        </row>
        <row r="25">
          <cell r="C25">
            <v>853.04</v>
          </cell>
          <cell r="D25">
            <v>0</v>
          </cell>
          <cell r="J25">
            <v>113.22</v>
          </cell>
        </row>
        <row r="27">
          <cell r="C27">
            <v>10177.61</v>
          </cell>
          <cell r="D27">
            <v>14.33</v>
          </cell>
          <cell r="J27">
            <v>1352.7</v>
          </cell>
        </row>
        <row r="28">
          <cell r="C28">
            <v>23601.62</v>
          </cell>
          <cell r="D28">
            <v>0</v>
          </cell>
          <cell r="F28">
            <v>0</v>
          </cell>
          <cell r="J28">
            <v>3132.47</v>
          </cell>
        </row>
        <row r="29">
          <cell r="C29">
            <v>0</v>
          </cell>
          <cell r="D29">
            <v>0</v>
          </cell>
          <cell r="J29">
            <v>0</v>
          </cell>
        </row>
        <row r="30">
          <cell r="C30">
            <v>124710.84</v>
          </cell>
          <cell r="D30">
            <v>0</v>
          </cell>
          <cell r="J30">
            <v>16551.97</v>
          </cell>
        </row>
        <row r="31">
          <cell r="C31">
            <v>150</v>
          </cell>
          <cell r="J31">
            <v>19.91</v>
          </cell>
        </row>
        <row r="32">
          <cell r="C32">
            <v>3109.55</v>
          </cell>
          <cell r="D32">
            <v>0</v>
          </cell>
          <cell r="J32">
            <v>412.71</v>
          </cell>
        </row>
        <row r="33">
          <cell r="C33">
            <v>26875.02</v>
          </cell>
          <cell r="D33">
            <v>0</v>
          </cell>
          <cell r="J33">
            <v>3566.93</v>
          </cell>
        </row>
        <row r="34">
          <cell r="C34">
            <v>88.15</v>
          </cell>
          <cell r="J34">
            <v>11.7</v>
          </cell>
        </row>
        <row r="35">
          <cell r="C35">
            <v>5696</v>
          </cell>
          <cell r="D35">
            <v>0</v>
          </cell>
          <cell r="J35">
            <v>755.99</v>
          </cell>
        </row>
        <row r="37">
          <cell r="C37">
            <v>0</v>
          </cell>
          <cell r="J37">
            <v>0</v>
          </cell>
        </row>
        <row r="39">
          <cell r="C39">
            <v>33125</v>
          </cell>
          <cell r="D39">
            <v>19761.27</v>
          </cell>
          <cell r="G39">
            <v>0</v>
          </cell>
          <cell r="J39">
            <v>7019.21</v>
          </cell>
        </row>
        <row r="40">
          <cell r="C40">
            <v>7286.4</v>
          </cell>
          <cell r="D40">
            <v>0</v>
          </cell>
          <cell r="J40">
            <v>967.07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3360</v>
          </cell>
          <cell r="J43">
            <v>445.95</v>
          </cell>
        </row>
        <row r="44">
          <cell r="C44">
            <v>4652.1400000000003</v>
          </cell>
          <cell r="D44">
            <v>0</v>
          </cell>
          <cell r="J44">
            <v>617.45000000000005</v>
          </cell>
        </row>
        <row r="46">
          <cell r="C46">
            <v>0</v>
          </cell>
          <cell r="J46">
            <v>0</v>
          </cell>
        </row>
        <row r="48">
          <cell r="C48">
            <v>3300</v>
          </cell>
          <cell r="D48">
            <v>0</v>
          </cell>
          <cell r="J48">
            <v>437.99</v>
          </cell>
        </row>
        <row r="50">
          <cell r="C50">
            <v>1236.25</v>
          </cell>
          <cell r="D50">
            <v>1350</v>
          </cell>
          <cell r="J50">
            <v>343.25</v>
          </cell>
        </row>
        <row r="51">
          <cell r="C51">
            <v>2117.4499999999998</v>
          </cell>
          <cell r="D51">
            <v>0</v>
          </cell>
          <cell r="J51">
            <v>281.02999999999997</v>
          </cell>
        </row>
        <row r="52">
          <cell r="C52">
            <v>0</v>
          </cell>
          <cell r="D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4612.5</v>
          </cell>
          <cell r="J54">
            <v>612.17999999999995</v>
          </cell>
        </row>
        <row r="56">
          <cell r="C56">
            <v>0</v>
          </cell>
        </row>
        <row r="58">
          <cell r="C58">
            <v>0</v>
          </cell>
          <cell r="D58">
            <v>0</v>
          </cell>
        </row>
        <row r="61">
          <cell r="G61">
            <v>346382.04</v>
          </cell>
          <cell r="J61">
            <v>45972.800000000003</v>
          </cell>
        </row>
        <row r="62">
          <cell r="J62">
            <v>752770.94</v>
          </cell>
        </row>
        <row r="63">
          <cell r="J63">
            <v>1057.3</v>
          </cell>
        </row>
      </sheetData>
      <sheetData sheetId="11">
        <row r="7">
          <cell r="C7">
            <v>2295218.06</v>
          </cell>
          <cell r="J7">
            <v>304627.78999999998</v>
          </cell>
        </row>
        <row r="8">
          <cell r="C8">
            <v>20711.5</v>
          </cell>
          <cell r="J8">
            <v>2748.89</v>
          </cell>
        </row>
        <row r="9">
          <cell r="C9">
            <v>0</v>
          </cell>
          <cell r="J9">
            <v>0</v>
          </cell>
        </row>
        <row r="11">
          <cell r="C11">
            <v>162410.23999999999</v>
          </cell>
          <cell r="J11">
            <v>21555.54</v>
          </cell>
        </row>
        <row r="13">
          <cell r="C13">
            <v>261236.77</v>
          </cell>
          <cell r="J13">
            <v>34672.080000000002</v>
          </cell>
        </row>
        <row r="14">
          <cell r="C14">
            <v>382128.35</v>
          </cell>
          <cell r="J14">
            <v>50717.15</v>
          </cell>
        </row>
        <row r="16">
          <cell r="C16">
            <v>9500</v>
          </cell>
          <cell r="J16">
            <v>1260.8699999999999</v>
          </cell>
        </row>
        <row r="17">
          <cell r="C17">
            <v>109179.93</v>
          </cell>
          <cell r="J17">
            <v>14490.67</v>
          </cell>
        </row>
        <row r="18">
          <cell r="C18">
            <v>0</v>
          </cell>
          <cell r="J18">
            <v>0</v>
          </cell>
        </row>
        <row r="20">
          <cell r="C20">
            <v>16700</v>
          </cell>
          <cell r="J20">
            <v>2216.4699999999998</v>
          </cell>
        </row>
        <row r="21">
          <cell r="C21">
            <v>160000</v>
          </cell>
          <cell r="J21">
            <v>21235.65</v>
          </cell>
        </row>
        <row r="22">
          <cell r="C22">
            <v>115000</v>
          </cell>
          <cell r="J22">
            <v>15263.12</v>
          </cell>
        </row>
        <row r="23">
          <cell r="C23">
            <v>13500</v>
          </cell>
          <cell r="D23">
            <v>7000.88</v>
          </cell>
          <cell r="J23">
            <v>2720.93</v>
          </cell>
        </row>
        <row r="24">
          <cell r="C24">
            <v>3200</v>
          </cell>
          <cell r="J24">
            <v>424.71</v>
          </cell>
        </row>
        <row r="25">
          <cell r="C25">
            <v>3100</v>
          </cell>
          <cell r="J25">
            <v>411.44</v>
          </cell>
        </row>
        <row r="27">
          <cell r="C27">
            <v>9700</v>
          </cell>
          <cell r="J27">
            <v>1287.4100000000001</v>
          </cell>
        </row>
        <row r="28">
          <cell r="C28">
            <v>21800</v>
          </cell>
          <cell r="J28">
            <v>2893.36</v>
          </cell>
        </row>
        <row r="29">
          <cell r="C29">
            <v>4899</v>
          </cell>
          <cell r="J29">
            <v>650.21</v>
          </cell>
        </row>
        <row r="30">
          <cell r="C30">
            <v>74500</v>
          </cell>
          <cell r="J30">
            <v>9887.85</v>
          </cell>
        </row>
        <row r="31">
          <cell r="C31">
            <v>0</v>
          </cell>
          <cell r="J31">
            <v>0</v>
          </cell>
        </row>
        <row r="32">
          <cell r="C32">
            <v>23000</v>
          </cell>
          <cell r="J32">
            <v>3052.62</v>
          </cell>
        </row>
        <row r="33">
          <cell r="C33">
            <v>20948.7</v>
          </cell>
          <cell r="J33">
            <v>2780.37</v>
          </cell>
        </row>
        <row r="34">
          <cell r="C34">
            <v>0</v>
          </cell>
          <cell r="J34">
            <v>0</v>
          </cell>
        </row>
        <row r="35">
          <cell r="C35">
            <v>3000</v>
          </cell>
          <cell r="J35">
            <v>398.17</v>
          </cell>
        </row>
        <row r="37">
          <cell r="J37">
            <v>0</v>
          </cell>
        </row>
        <row r="39">
          <cell r="C39">
            <v>5500</v>
          </cell>
          <cell r="D39">
            <v>189.75</v>
          </cell>
          <cell r="J39">
            <v>755.16</v>
          </cell>
        </row>
        <row r="40">
          <cell r="C40">
            <v>0</v>
          </cell>
          <cell r="J40">
            <v>0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5100</v>
          </cell>
          <cell r="J44">
            <v>676.89</v>
          </cell>
        </row>
        <row r="46">
          <cell r="C46">
            <v>0</v>
          </cell>
          <cell r="J46">
            <v>0</v>
          </cell>
        </row>
        <row r="48">
          <cell r="C48">
            <v>2300</v>
          </cell>
          <cell r="J48">
            <v>305.26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494078.25</v>
          </cell>
        </row>
        <row r="63">
          <cell r="J63">
            <v>0</v>
          </cell>
        </row>
      </sheetData>
      <sheetData sheetId="12">
        <row r="7">
          <cell r="C7">
            <v>6019569.1100000003</v>
          </cell>
          <cell r="J7">
            <v>798934.12</v>
          </cell>
        </row>
        <row r="8">
          <cell r="C8">
            <v>204180.74</v>
          </cell>
          <cell r="J8">
            <v>27099.439999999999</v>
          </cell>
        </row>
        <row r="9">
          <cell r="C9">
            <v>2981.41</v>
          </cell>
          <cell r="J9">
            <v>395.7</v>
          </cell>
        </row>
        <row r="11">
          <cell r="C11">
            <v>368163.14</v>
          </cell>
          <cell r="J11">
            <v>48863.65</v>
          </cell>
        </row>
        <row r="13">
          <cell r="C13">
            <v>686381.32</v>
          </cell>
          <cell r="J13">
            <v>91098.46</v>
          </cell>
        </row>
        <row r="14">
          <cell r="C14">
            <v>981242.45</v>
          </cell>
          <cell r="J14">
            <v>130233.25</v>
          </cell>
        </row>
        <row r="16">
          <cell r="C16">
            <v>14200</v>
          </cell>
          <cell r="J16">
            <v>1884.66</v>
          </cell>
        </row>
        <row r="17">
          <cell r="C17">
            <v>111287.67</v>
          </cell>
          <cell r="J17">
            <v>14770.41</v>
          </cell>
        </row>
        <row r="18">
          <cell r="C18">
            <v>3457.2</v>
          </cell>
          <cell r="J18">
            <v>458.85</v>
          </cell>
        </row>
        <row r="20">
          <cell r="C20">
            <v>83784.03</v>
          </cell>
          <cell r="D20">
            <v>4164.6899999999996</v>
          </cell>
          <cell r="J20">
            <v>11672.8</v>
          </cell>
        </row>
        <row r="21">
          <cell r="C21">
            <v>668423.38</v>
          </cell>
          <cell r="D21">
            <v>25279.78</v>
          </cell>
          <cell r="F21">
            <v>84944.7</v>
          </cell>
          <cell r="J21">
            <v>103344.33</v>
          </cell>
        </row>
        <row r="22">
          <cell r="C22">
            <v>784220.11</v>
          </cell>
          <cell r="D22">
            <v>814.46</v>
          </cell>
          <cell r="F22">
            <v>13025.52</v>
          </cell>
          <cell r="J22">
            <v>105920.78</v>
          </cell>
        </row>
        <row r="23">
          <cell r="C23">
            <v>49835.02</v>
          </cell>
          <cell r="D23">
            <v>7255.25</v>
          </cell>
          <cell r="F23">
            <v>4408</v>
          </cell>
          <cell r="J23">
            <v>8162.22</v>
          </cell>
        </row>
        <row r="24">
          <cell r="C24">
            <v>11684.67</v>
          </cell>
          <cell r="D24">
            <v>10537.75</v>
          </cell>
          <cell r="J24">
            <v>2949.42</v>
          </cell>
        </row>
        <row r="25">
          <cell r="C25">
            <v>2625</v>
          </cell>
          <cell r="D25">
            <v>2939</v>
          </cell>
          <cell r="J25">
            <v>738.47</v>
          </cell>
        </row>
        <row r="27">
          <cell r="C27">
            <v>26059.74</v>
          </cell>
          <cell r="D27">
            <v>81.099999999999994</v>
          </cell>
          <cell r="J27">
            <v>3469.49</v>
          </cell>
        </row>
        <row r="28">
          <cell r="C28">
            <v>79702.09</v>
          </cell>
          <cell r="F28">
            <v>7355</v>
          </cell>
          <cell r="J28">
            <v>11554.46</v>
          </cell>
        </row>
        <row r="29">
          <cell r="C29">
            <v>1920</v>
          </cell>
          <cell r="J29">
            <v>254.83</v>
          </cell>
        </row>
        <row r="30">
          <cell r="C30">
            <v>170531.63</v>
          </cell>
          <cell r="J30">
            <v>22633.439999999999</v>
          </cell>
        </row>
        <row r="31">
          <cell r="C31">
            <v>0</v>
          </cell>
          <cell r="J31">
            <v>0</v>
          </cell>
        </row>
        <row r="32">
          <cell r="C32">
            <v>8116.84</v>
          </cell>
          <cell r="D32">
            <v>2388.25</v>
          </cell>
          <cell r="J32">
            <v>1394.27</v>
          </cell>
        </row>
        <row r="33">
          <cell r="C33">
            <v>38393.160000000003</v>
          </cell>
          <cell r="J33">
            <v>5095.6499999999996</v>
          </cell>
        </row>
        <row r="34">
          <cell r="J34">
            <v>0</v>
          </cell>
        </row>
        <row r="35">
          <cell r="C35">
            <v>38443.629999999997</v>
          </cell>
          <cell r="D35">
            <v>891.09</v>
          </cell>
          <cell r="F35">
            <v>50568.13</v>
          </cell>
          <cell r="J35">
            <v>11932.16</v>
          </cell>
        </row>
        <row r="37">
          <cell r="J37">
            <v>0</v>
          </cell>
        </row>
        <row r="39">
          <cell r="C39">
            <v>140000</v>
          </cell>
          <cell r="D39">
            <v>12917.1</v>
          </cell>
          <cell r="J39">
            <v>20295.59</v>
          </cell>
        </row>
        <row r="40">
          <cell r="C40">
            <v>14470.32</v>
          </cell>
          <cell r="D40">
            <v>3535.05</v>
          </cell>
          <cell r="J40">
            <v>2389.7199999999998</v>
          </cell>
        </row>
        <row r="41">
          <cell r="C41">
            <v>1167.08</v>
          </cell>
          <cell r="J41">
            <v>154.9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</row>
        <row r="44">
          <cell r="C44">
            <v>1696.88</v>
          </cell>
          <cell r="D44">
            <v>13249.16</v>
          </cell>
          <cell r="J44">
            <v>1983.68</v>
          </cell>
        </row>
        <row r="46">
          <cell r="J46">
            <v>0</v>
          </cell>
        </row>
        <row r="48">
          <cell r="C48">
            <v>3200</v>
          </cell>
          <cell r="J48">
            <v>424.71</v>
          </cell>
        </row>
        <row r="50">
          <cell r="J50">
            <v>0</v>
          </cell>
        </row>
        <row r="51">
          <cell r="J51">
            <v>0</v>
          </cell>
        </row>
        <row r="52">
          <cell r="C52">
            <v>5248.25</v>
          </cell>
          <cell r="D52">
            <v>5593.08</v>
          </cell>
          <cell r="J52">
            <v>1438.89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G61">
            <v>161552.29999999999</v>
          </cell>
          <cell r="J61">
            <v>21441.68</v>
          </cell>
        </row>
        <row r="62">
          <cell r="J62">
            <v>1395678.1</v>
          </cell>
        </row>
        <row r="63">
          <cell r="J63">
            <v>696.56</v>
          </cell>
        </row>
      </sheetData>
      <sheetData sheetId="13">
        <row r="7">
          <cell r="C7">
            <v>2709706.18</v>
          </cell>
          <cell r="J7">
            <v>359639.81</v>
          </cell>
        </row>
        <row r="8">
          <cell r="C8">
            <v>211803.39</v>
          </cell>
          <cell r="J8">
            <v>28111.14</v>
          </cell>
        </row>
        <row r="9">
          <cell r="C9">
            <v>0</v>
          </cell>
          <cell r="J9">
            <v>0</v>
          </cell>
        </row>
        <row r="11">
          <cell r="C11">
            <v>265328.64000000001</v>
          </cell>
          <cell r="J11">
            <v>35215.160000000003</v>
          </cell>
        </row>
        <row r="13">
          <cell r="C13">
            <v>329002.56</v>
          </cell>
          <cell r="J13">
            <v>43666.14</v>
          </cell>
        </row>
        <row r="14">
          <cell r="C14">
            <v>463553.71</v>
          </cell>
          <cell r="J14">
            <v>61524.15</v>
          </cell>
        </row>
        <row r="16">
          <cell r="C16">
            <v>2769</v>
          </cell>
          <cell r="J16">
            <v>367.51</v>
          </cell>
        </row>
        <row r="17">
          <cell r="C17">
            <v>106770.71</v>
          </cell>
          <cell r="J17">
            <v>14170.91</v>
          </cell>
        </row>
        <row r="18">
          <cell r="C18">
            <v>0</v>
          </cell>
          <cell r="J18">
            <v>0</v>
          </cell>
        </row>
        <row r="20">
          <cell r="C20">
            <v>34288.19</v>
          </cell>
          <cell r="J20">
            <v>4550.8248722542967</v>
          </cell>
        </row>
        <row r="21">
          <cell r="C21">
            <v>181735.82</v>
          </cell>
          <cell r="J21">
            <v>24120.488419934965</v>
          </cell>
        </row>
        <row r="22">
          <cell r="C22">
            <v>177621.66</v>
          </cell>
          <cell r="J22">
            <v>23574.445550467848</v>
          </cell>
        </row>
        <row r="23">
          <cell r="C23">
            <v>1614.8</v>
          </cell>
          <cell r="J23">
            <v>214.32079102793813</v>
          </cell>
        </row>
        <row r="24">
          <cell r="C24">
            <v>4354.41</v>
          </cell>
          <cell r="J24">
            <v>577.92952418873176</v>
          </cell>
        </row>
        <row r="25">
          <cell r="C25">
            <v>434.9</v>
          </cell>
          <cell r="J25">
            <v>57.721149379520867</v>
          </cell>
        </row>
        <row r="27">
          <cell r="C27">
            <v>5908.54</v>
          </cell>
          <cell r="J27">
            <v>784.19802243015454</v>
          </cell>
        </row>
        <row r="28">
          <cell r="C28">
            <v>6705.75</v>
          </cell>
          <cell r="J28">
            <v>890.00597252637863</v>
          </cell>
        </row>
        <row r="29">
          <cell r="C29">
            <v>5175</v>
          </cell>
          <cell r="J29">
            <v>686.84053354568982</v>
          </cell>
        </row>
        <row r="30">
          <cell r="C30">
            <v>67659.17</v>
          </cell>
          <cell r="J30">
            <v>8979.9150574026135</v>
          </cell>
        </row>
        <row r="31">
          <cell r="C31">
            <v>9674.2800000000007</v>
          </cell>
          <cell r="J31">
            <v>1283.9976109894485</v>
          </cell>
        </row>
        <row r="32">
          <cell r="C32">
            <v>10659.09</v>
          </cell>
          <cell r="J32">
            <v>1414.7043599442563</v>
          </cell>
        </row>
        <row r="33">
          <cell r="C33">
            <v>20038.28</v>
          </cell>
          <cell r="J33">
            <v>2659.5367973986326</v>
          </cell>
        </row>
        <row r="34">
          <cell r="C34">
            <v>12.5</v>
          </cell>
          <cell r="J34">
            <v>1.6590351051828256</v>
          </cell>
        </row>
        <row r="35">
          <cell r="C35">
            <v>6400.42</v>
          </cell>
          <cell r="J35">
            <v>849.48171743314083</v>
          </cell>
        </row>
        <row r="37">
          <cell r="C37">
            <v>0</v>
          </cell>
          <cell r="J37">
            <v>0</v>
          </cell>
        </row>
        <row r="39">
          <cell r="C39">
            <v>21800</v>
          </cell>
          <cell r="J39">
            <v>2893.36</v>
          </cell>
        </row>
        <row r="40">
          <cell r="C40">
            <v>1281.1199999999999</v>
          </cell>
          <cell r="J40">
            <v>170.03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243.75</v>
          </cell>
          <cell r="J44">
            <v>32.35</v>
          </cell>
        </row>
        <row r="46">
          <cell r="C46">
            <v>0</v>
          </cell>
          <cell r="J46">
            <v>0</v>
          </cell>
        </row>
        <row r="48">
          <cell r="C48">
            <v>1708.45</v>
          </cell>
          <cell r="J48">
            <v>226.75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616663.39</v>
          </cell>
        </row>
        <row r="63">
          <cell r="J63">
            <v>0</v>
          </cell>
        </row>
      </sheetData>
      <sheetData sheetId="14">
        <row r="7">
          <cell r="C7">
            <v>5700896.04</v>
          </cell>
          <cell r="J7">
            <v>756638.93</v>
          </cell>
        </row>
        <row r="8">
          <cell r="C8">
            <v>323949.19</v>
          </cell>
          <cell r="J8">
            <v>42995.45</v>
          </cell>
        </row>
        <row r="9">
          <cell r="C9">
            <v>6109.72</v>
          </cell>
          <cell r="J9">
            <v>810.9</v>
          </cell>
        </row>
        <row r="11">
          <cell r="C11">
            <v>298211.78000000003</v>
          </cell>
          <cell r="J11">
            <v>39579.51</v>
          </cell>
        </row>
        <row r="13">
          <cell r="C13">
            <v>664860.76</v>
          </cell>
          <cell r="J13">
            <v>88242.19</v>
          </cell>
        </row>
        <row r="14">
          <cell r="C14">
            <v>916841.78</v>
          </cell>
          <cell r="J14">
            <v>121685.82</v>
          </cell>
        </row>
        <row r="16">
          <cell r="C16">
            <v>10000</v>
          </cell>
          <cell r="D16">
            <v>106.7</v>
          </cell>
          <cell r="J16">
            <v>1341.39</v>
          </cell>
        </row>
        <row r="17">
          <cell r="C17">
            <v>328340.47999999998</v>
          </cell>
          <cell r="J17">
            <v>43578.27</v>
          </cell>
        </row>
        <row r="18">
          <cell r="C18">
            <v>1328.6</v>
          </cell>
          <cell r="J18">
            <v>176.34</v>
          </cell>
        </row>
        <row r="20">
          <cell r="C20">
            <v>100932.25</v>
          </cell>
          <cell r="D20">
            <v>2384.56</v>
          </cell>
          <cell r="J20">
            <v>13712.5</v>
          </cell>
        </row>
        <row r="21">
          <cell r="C21">
            <v>649849.55999999994</v>
          </cell>
          <cell r="D21">
            <v>8676.2199999999993</v>
          </cell>
          <cell r="J21">
            <v>87401.39</v>
          </cell>
        </row>
        <row r="22">
          <cell r="C22">
            <v>417066.80000000005</v>
          </cell>
          <cell r="D22">
            <v>138.30000000000001</v>
          </cell>
          <cell r="J22">
            <v>55372.63</v>
          </cell>
        </row>
        <row r="23">
          <cell r="C23">
            <v>13324.54</v>
          </cell>
          <cell r="D23">
            <v>4909.78</v>
          </cell>
          <cell r="J23">
            <v>2420.11</v>
          </cell>
        </row>
        <row r="24">
          <cell r="C24">
            <v>8372.84</v>
          </cell>
          <cell r="D24">
            <v>2978.43</v>
          </cell>
          <cell r="J24">
            <v>1506.57</v>
          </cell>
        </row>
        <row r="25">
          <cell r="C25">
            <v>10367</v>
          </cell>
          <cell r="D25">
            <v>900</v>
          </cell>
          <cell r="J25">
            <v>1495.39</v>
          </cell>
        </row>
        <row r="27">
          <cell r="C27">
            <v>17008.72</v>
          </cell>
          <cell r="J27">
            <v>2257.4499999999998</v>
          </cell>
        </row>
        <row r="28">
          <cell r="C28">
            <v>79231.849999999991</v>
          </cell>
          <cell r="D28">
            <v>276</v>
          </cell>
          <cell r="J28">
            <v>10552.51</v>
          </cell>
        </row>
        <row r="29">
          <cell r="C29">
            <v>4968</v>
          </cell>
          <cell r="J29">
            <v>659.37</v>
          </cell>
        </row>
        <row r="30">
          <cell r="C30">
            <v>201354.01</v>
          </cell>
          <cell r="J30">
            <v>26724.27</v>
          </cell>
        </row>
        <row r="31">
          <cell r="C31">
            <v>0</v>
          </cell>
          <cell r="J31">
            <v>0</v>
          </cell>
        </row>
        <row r="32">
          <cell r="C32">
            <v>126911.71999999999</v>
          </cell>
          <cell r="J32">
            <v>16844.080000000002</v>
          </cell>
        </row>
        <row r="33">
          <cell r="C33">
            <v>26056.32</v>
          </cell>
          <cell r="J33">
            <v>3458.27</v>
          </cell>
        </row>
        <row r="34">
          <cell r="C34">
            <v>87.5</v>
          </cell>
          <cell r="J34">
            <v>11.61</v>
          </cell>
        </row>
        <row r="35">
          <cell r="C35">
            <v>22830.28</v>
          </cell>
          <cell r="J35">
            <v>3030.1</v>
          </cell>
        </row>
        <row r="37">
          <cell r="C37">
            <v>0</v>
          </cell>
          <cell r="J37">
            <v>0</v>
          </cell>
        </row>
        <row r="39">
          <cell r="C39">
            <v>70000</v>
          </cell>
          <cell r="D39">
            <v>25232.85</v>
          </cell>
          <cell r="J39">
            <v>12639.57</v>
          </cell>
        </row>
        <row r="40">
          <cell r="C40">
            <v>0</v>
          </cell>
          <cell r="J40">
            <v>0</v>
          </cell>
        </row>
        <row r="41">
          <cell r="C41">
            <v>327.08999999999997</v>
          </cell>
          <cell r="D41">
            <v>2764.32</v>
          </cell>
          <cell r="J41">
            <v>410.30099999999999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17822.5</v>
          </cell>
          <cell r="D44">
            <v>2028.5</v>
          </cell>
          <cell r="J44">
            <v>2634.68</v>
          </cell>
        </row>
        <row r="46">
          <cell r="C46">
            <v>0</v>
          </cell>
          <cell r="J46">
            <v>0</v>
          </cell>
        </row>
        <row r="48">
          <cell r="C48">
            <v>6000</v>
          </cell>
          <cell r="D48">
            <v>2378.37</v>
          </cell>
          <cell r="J48">
            <v>1112</v>
          </cell>
        </row>
        <row r="50">
          <cell r="C50">
            <v>0</v>
          </cell>
          <cell r="D50">
            <v>31144.5</v>
          </cell>
          <cell r="J50">
            <v>4133.59</v>
          </cell>
        </row>
        <row r="51">
          <cell r="D51">
            <v>3297</v>
          </cell>
          <cell r="J51">
            <v>437.59</v>
          </cell>
        </row>
        <row r="52">
          <cell r="D52">
            <v>6854.86</v>
          </cell>
          <cell r="J52">
            <v>909.8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1330287.26</v>
          </cell>
        </row>
      </sheetData>
      <sheetData sheetId="15">
        <row r="7">
          <cell r="C7">
            <v>3563654.57</v>
          </cell>
          <cell r="J7">
            <v>472978.24</v>
          </cell>
        </row>
        <row r="8">
          <cell r="C8">
            <v>331895.15000000002</v>
          </cell>
          <cell r="J8">
            <v>44050.06</v>
          </cell>
        </row>
        <row r="9">
          <cell r="C9">
            <v>6472.12</v>
          </cell>
          <cell r="J9">
            <v>859</v>
          </cell>
        </row>
        <row r="11">
          <cell r="C11">
            <v>173547.4</v>
          </cell>
          <cell r="J11">
            <v>23033.7</v>
          </cell>
        </row>
        <row r="13">
          <cell r="C13">
            <v>433571.17</v>
          </cell>
          <cell r="J13">
            <v>57544.78</v>
          </cell>
        </row>
        <row r="14">
          <cell r="C14">
            <v>643833.64</v>
          </cell>
          <cell r="J14">
            <v>85451.41</v>
          </cell>
        </row>
        <row r="16">
          <cell r="C16">
            <v>3850</v>
          </cell>
          <cell r="J16">
            <v>510.98</v>
          </cell>
        </row>
        <row r="17">
          <cell r="C17">
            <v>177820.39</v>
          </cell>
          <cell r="J17">
            <v>23600.82</v>
          </cell>
        </row>
        <row r="18">
          <cell r="C18">
            <v>1375</v>
          </cell>
          <cell r="D18">
            <v>750</v>
          </cell>
          <cell r="J18">
            <v>282.04000000000002</v>
          </cell>
        </row>
        <row r="20">
          <cell r="C20">
            <v>29153.73</v>
          </cell>
          <cell r="D20">
            <v>3201.4</v>
          </cell>
          <cell r="J20">
            <v>4294.26</v>
          </cell>
        </row>
        <row r="21">
          <cell r="C21">
            <v>41210.129999999997</v>
          </cell>
          <cell r="J21">
            <v>5469.52</v>
          </cell>
        </row>
        <row r="22">
          <cell r="C22">
            <v>405405.82</v>
          </cell>
          <cell r="J22">
            <v>53806.6</v>
          </cell>
        </row>
        <row r="23">
          <cell r="C23">
            <v>75804.160000000003</v>
          </cell>
          <cell r="D23">
            <v>6030.01</v>
          </cell>
          <cell r="J23">
            <v>10861.26</v>
          </cell>
        </row>
        <row r="24">
          <cell r="C24">
            <v>14777.68</v>
          </cell>
          <cell r="D24">
            <v>570</v>
          </cell>
          <cell r="J24">
            <v>2036.99</v>
          </cell>
        </row>
        <row r="25">
          <cell r="C25">
            <v>1076.1500000000001</v>
          </cell>
          <cell r="J25">
            <v>142.83000000000001</v>
          </cell>
        </row>
        <row r="27">
          <cell r="C27">
            <v>13017.56</v>
          </cell>
          <cell r="D27">
            <v>145.76</v>
          </cell>
          <cell r="J27">
            <v>1747.07</v>
          </cell>
        </row>
        <row r="28">
          <cell r="C28">
            <v>19256.849999999999</v>
          </cell>
          <cell r="D28">
            <v>20808.13</v>
          </cell>
          <cell r="J28">
            <v>5317.54</v>
          </cell>
        </row>
        <row r="29">
          <cell r="C29">
            <v>5658</v>
          </cell>
          <cell r="J29">
            <v>750.95</v>
          </cell>
        </row>
        <row r="30">
          <cell r="C30">
            <v>76641.84</v>
          </cell>
          <cell r="J30">
            <v>10172.120000000001</v>
          </cell>
        </row>
        <row r="31">
          <cell r="C31">
            <v>5047.24</v>
          </cell>
          <cell r="J31">
            <v>669.88</v>
          </cell>
        </row>
        <row r="32">
          <cell r="C32">
            <v>44898.16</v>
          </cell>
          <cell r="D32">
            <v>145.12</v>
          </cell>
          <cell r="J32">
            <v>5978.27</v>
          </cell>
        </row>
        <row r="33">
          <cell r="C33">
            <v>19172.990000000002</v>
          </cell>
          <cell r="J33">
            <v>2544.69</v>
          </cell>
        </row>
        <row r="34">
          <cell r="J34">
            <v>0</v>
          </cell>
        </row>
        <row r="35">
          <cell r="C35">
            <v>6892.37</v>
          </cell>
          <cell r="D35">
            <v>300</v>
          </cell>
          <cell r="J35">
            <v>954.59</v>
          </cell>
        </row>
        <row r="37">
          <cell r="J37">
            <v>0</v>
          </cell>
        </row>
        <row r="39">
          <cell r="C39">
            <v>29516.3</v>
          </cell>
          <cell r="D39">
            <v>27750.74</v>
          </cell>
          <cell r="J39">
            <v>7600.64</v>
          </cell>
        </row>
        <row r="40">
          <cell r="C40">
            <v>5818.1</v>
          </cell>
          <cell r="J40">
            <v>772.2</v>
          </cell>
        </row>
        <row r="41">
          <cell r="J41">
            <v>0</v>
          </cell>
        </row>
        <row r="42">
          <cell r="J42">
            <v>0</v>
          </cell>
        </row>
        <row r="43">
          <cell r="J43">
            <v>0</v>
          </cell>
        </row>
        <row r="44">
          <cell r="C44">
            <v>3634.72</v>
          </cell>
          <cell r="J44">
            <v>482.41</v>
          </cell>
        </row>
        <row r="46">
          <cell r="J46">
            <v>0</v>
          </cell>
        </row>
        <row r="48">
          <cell r="C48">
            <v>978.05</v>
          </cell>
          <cell r="J48">
            <v>129.81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814118.96</v>
          </cell>
        </row>
        <row r="63">
          <cell r="J63">
            <v>0</v>
          </cell>
        </row>
      </sheetData>
      <sheetData sheetId="16">
        <row r="7">
          <cell r="C7">
            <v>6496924.1200000001</v>
          </cell>
          <cell r="J7">
            <v>862290.02</v>
          </cell>
        </row>
        <row r="8">
          <cell r="C8">
            <v>573323.01</v>
          </cell>
          <cell r="J8">
            <v>76093.039999999994</v>
          </cell>
        </row>
        <row r="9">
          <cell r="C9">
            <v>3346.08</v>
          </cell>
          <cell r="J9">
            <v>444.1</v>
          </cell>
        </row>
        <row r="11">
          <cell r="C11">
            <v>336750.19</v>
          </cell>
          <cell r="J11">
            <v>44694.43</v>
          </cell>
        </row>
        <row r="13">
          <cell r="C13">
            <v>795622.99</v>
          </cell>
          <cell r="J13">
            <v>105597.32</v>
          </cell>
        </row>
        <row r="14">
          <cell r="C14">
            <v>1078398.1100000001</v>
          </cell>
          <cell r="J14">
            <v>143128.03</v>
          </cell>
        </row>
        <row r="16">
          <cell r="C16">
            <v>3009.5</v>
          </cell>
          <cell r="D16">
            <v>1034.78</v>
          </cell>
          <cell r="J16">
            <v>536.77</v>
          </cell>
        </row>
        <row r="17">
          <cell r="C17">
            <v>201024.86</v>
          </cell>
          <cell r="J17">
            <v>26680.58</v>
          </cell>
        </row>
        <row r="18">
          <cell r="C18">
            <v>2657.2</v>
          </cell>
          <cell r="D18">
            <v>750</v>
          </cell>
          <cell r="J18">
            <v>452.21</v>
          </cell>
        </row>
        <row r="20">
          <cell r="C20">
            <v>72440.88</v>
          </cell>
          <cell r="D20">
            <v>27.4</v>
          </cell>
          <cell r="J20">
            <v>9618.19</v>
          </cell>
        </row>
        <row r="21">
          <cell r="C21">
            <v>559564.82999999996</v>
          </cell>
          <cell r="D21">
            <v>49859.44</v>
          </cell>
          <cell r="J21">
            <v>80884.5</v>
          </cell>
        </row>
        <row r="22">
          <cell r="C22">
            <v>1018211.29</v>
          </cell>
          <cell r="D22">
            <v>62.76</v>
          </cell>
          <cell r="J22">
            <v>135148.19</v>
          </cell>
        </row>
        <row r="23">
          <cell r="C23">
            <v>15333.62</v>
          </cell>
          <cell r="D23">
            <v>72.09</v>
          </cell>
          <cell r="J23">
            <v>2044.69</v>
          </cell>
        </row>
        <row r="24">
          <cell r="C24">
            <v>13041.66</v>
          </cell>
          <cell r="D24">
            <v>0</v>
          </cell>
          <cell r="J24">
            <v>1730.93</v>
          </cell>
        </row>
        <row r="25">
          <cell r="C25">
            <v>3021.25</v>
          </cell>
          <cell r="D25">
            <v>302</v>
          </cell>
          <cell r="J25">
            <v>441.07</v>
          </cell>
        </row>
        <row r="27">
          <cell r="C27">
            <v>22309.119999999999</v>
          </cell>
          <cell r="D27">
            <v>342.09</v>
          </cell>
          <cell r="J27">
            <v>3006.33</v>
          </cell>
        </row>
        <row r="28">
          <cell r="C28">
            <v>44567.82</v>
          </cell>
          <cell r="D28">
            <v>0</v>
          </cell>
          <cell r="J28">
            <v>5915.17</v>
          </cell>
        </row>
        <row r="29">
          <cell r="C29">
            <v>0</v>
          </cell>
          <cell r="D29">
            <v>0</v>
          </cell>
          <cell r="J29">
            <v>0</v>
          </cell>
        </row>
        <row r="30">
          <cell r="C30">
            <v>277721.26</v>
          </cell>
          <cell r="D30">
            <v>0</v>
          </cell>
          <cell r="J30">
            <v>36859.949999999997</v>
          </cell>
        </row>
        <row r="31">
          <cell r="C31">
            <v>9037.18</v>
          </cell>
          <cell r="J31">
            <v>1199.44</v>
          </cell>
        </row>
        <row r="32">
          <cell r="C32">
            <v>16775</v>
          </cell>
          <cell r="D32">
            <v>0</v>
          </cell>
          <cell r="J32">
            <v>2226.42</v>
          </cell>
        </row>
        <row r="33">
          <cell r="C33">
            <v>39206.79</v>
          </cell>
          <cell r="D33">
            <v>0</v>
          </cell>
          <cell r="J33">
            <v>5203.63</v>
          </cell>
        </row>
        <row r="34">
          <cell r="C34">
            <v>400</v>
          </cell>
          <cell r="J34">
            <v>53.09</v>
          </cell>
        </row>
        <row r="35">
          <cell r="C35">
            <v>11213.5</v>
          </cell>
          <cell r="D35">
            <v>2401.5500000000002</v>
          </cell>
          <cell r="E35">
            <v>0</v>
          </cell>
          <cell r="J35">
            <v>1807.03</v>
          </cell>
        </row>
        <row r="37">
          <cell r="C37">
            <v>0</v>
          </cell>
          <cell r="J37">
            <v>0</v>
          </cell>
        </row>
        <row r="39">
          <cell r="C39">
            <v>67700</v>
          </cell>
          <cell r="D39">
            <v>10076.9</v>
          </cell>
          <cell r="J39">
            <v>10322.77</v>
          </cell>
        </row>
        <row r="40">
          <cell r="C40">
            <v>9042.39</v>
          </cell>
          <cell r="D40">
            <v>0</v>
          </cell>
          <cell r="J40">
            <v>1200.1300000000001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4300</v>
          </cell>
          <cell r="D44">
            <v>540</v>
          </cell>
          <cell r="J44">
            <v>642.38</v>
          </cell>
        </row>
        <row r="46">
          <cell r="C46">
            <v>0</v>
          </cell>
          <cell r="J46">
            <v>0</v>
          </cell>
        </row>
        <row r="48">
          <cell r="C48">
            <v>3800</v>
          </cell>
          <cell r="D48">
            <v>1033.3999999999999</v>
          </cell>
          <cell r="J48">
            <v>641.5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1550035.52</v>
          </cell>
        </row>
        <row r="63">
          <cell r="J63">
            <v>0</v>
          </cell>
        </row>
      </sheetData>
      <sheetData sheetId="17">
        <row r="7">
          <cell r="C7">
            <v>4512916.5599999996</v>
          </cell>
          <cell r="J7">
            <v>598966.95998407318</v>
          </cell>
        </row>
        <row r="8">
          <cell r="C8">
            <v>383197.02</v>
          </cell>
          <cell r="J8">
            <v>50858.984670515631</v>
          </cell>
        </row>
        <row r="9">
          <cell r="C9">
            <v>0</v>
          </cell>
          <cell r="J9">
            <v>0</v>
          </cell>
        </row>
        <row r="11">
          <cell r="C11">
            <v>434787.53</v>
          </cell>
          <cell r="J11">
            <v>57706.222045258481</v>
          </cell>
        </row>
        <row r="13">
          <cell r="C13">
            <v>529050.06999999995</v>
          </cell>
          <cell r="J13">
            <v>70217.011082354496</v>
          </cell>
        </row>
        <row r="14">
          <cell r="C14">
            <v>732208.44</v>
          </cell>
          <cell r="J14">
            <v>97180.760501692203</v>
          </cell>
        </row>
        <row r="16">
          <cell r="C16">
            <v>5878</v>
          </cell>
          <cell r="J16">
            <v>780.14466786117191</v>
          </cell>
        </row>
        <row r="17">
          <cell r="C17">
            <v>236084.56</v>
          </cell>
          <cell r="J17">
            <v>31333.805826531287</v>
          </cell>
        </row>
        <row r="18">
          <cell r="C18">
            <v>3200</v>
          </cell>
          <cell r="J18">
            <v>424.71298692680335</v>
          </cell>
        </row>
        <row r="20">
          <cell r="C20">
            <v>47049.09</v>
          </cell>
          <cell r="D20">
            <v>64.75</v>
          </cell>
          <cell r="J20">
            <v>6253.0811599973449</v>
          </cell>
        </row>
        <row r="21">
          <cell r="C21">
            <v>467949.3</v>
          </cell>
          <cell r="D21">
            <v>1932.86</v>
          </cell>
          <cell r="E21">
            <v>0</v>
          </cell>
          <cell r="F21">
            <v>0</v>
          </cell>
          <cell r="G21">
            <v>0</v>
          </cell>
          <cell r="J21">
            <v>62364.079899130658</v>
          </cell>
        </row>
        <row r="22">
          <cell r="C22">
            <v>438035.56</v>
          </cell>
          <cell r="E22">
            <v>0</v>
          </cell>
          <cell r="F22">
            <v>0</v>
          </cell>
          <cell r="G22">
            <v>0</v>
          </cell>
          <cell r="J22">
            <v>58137.309708673434</v>
          </cell>
        </row>
        <row r="23">
          <cell r="C23">
            <v>10441.31</v>
          </cell>
          <cell r="D23">
            <v>412.2</v>
          </cell>
          <cell r="E23">
            <v>0</v>
          </cell>
          <cell r="F23">
            <v>0</v>
          </cell>
          <cell r="G23">
            <v>0</v>
          </cell>
          <cell r="J23">
            <v>1440.508328356228</v>
          </cell>
        </row>
        <row r="24">
          <cell r="C24">
            <v>5102.9399999999996</v>
          </cell>
          <cell r="D24">
            <v>1890</v>
          </cell>
          <cell r="J24">
            <v>928.122635874975</v>
          </cell>
        </row>
        <row r="25">
          <cell r="C25">
            <v>3025</v>
          </cell>
          <cell r="D25">
            <v>2575</v>
          </cell>
          <cell r="J25">
            <v>743.24772712190588</v>
          </cell>
        </row>
        <row r="27">
          <cell r="C27">
            <v>32186.04</v>
          </cell>
          <cell r="D27">
            <v>2318.46</v>
          </cell>
          <cell r="J27">
            <v>4579.5341429424643</v>
          </cell>
        </row>
        <row r="28">
          <cell r="C28">
            <v>19967.55</v>
          </cell>
          <cell r="F28">
            <v>0</v>
          </cell>
          <cell r="J28">
            <v>2650.1493131594661</v>
          </cell>
        </row>
        <row r="29">
          <cell r="C29">
            <v>5720.93</v>
          </cell>
          <cell r="J29">
            <v>759.29789634348663</v>
          </cell>
        </row>
        <row r="30">
          <cell r="C30">
            <v>259375.21</v>
          </cell>
          <cell r="J30">
            <v>34425.006304333394</v>
          </cell>
        </row>
        <row r="31">
          <cell r="C31">
            <v>0</v>
          </cell>
          <cell r="J31">
            <v>0</v>
          </cell>
        </row>
        <row r="32">
          <cell r="C32">
            <v>57098.239999999998</v>
          </cell>
          <cell r="J32">
            <v>7578.2387683323368</v>
          </cell>
        </row>
        <row r="33">
          <cell r="C33">
            <v>0</v>
          </cell>
          <cell r="J33">
            <v>0</v>
          </cell>
        </row>
        <row r="34">
          <cell r="C34">
            <v>184.38</v>
          </cell>
          <cell r="J34">
            <v>24.471431415488748</v>
          </cell>
        </row>
        <row r="35">
          <cell r="C35">
            <v>20552.47</v>
          </cell>
          <cell r="E35">
            <v>0</v>
          </cell>
          <cell r="F35">
            <v>0</v>
          </cell>
          <cell r="G35">
            <v>0</v>
          </cell>
          <cell r="J35">
            <v>2727.7815382573494</v>
          </cell>
        </row>
        <row r="37">
          <cell r="C37">
            <v>0</v>
          </cell>
          <cell r="J37">
            <v>0</v>
          </cell>
        </row>
        <row r="39">
          <cell r="C39">
            <v>61000</v>
          </cell>
          <cell r="G39">
            <v>0</v>
          </cell>
          <cell r="J39">
            <v>8096.0913132921887</v>
          </cell>
        </row>
        <row r="40">
          <cell r="C40">
            <v>2236.34</v>
          </cell>
          <cell r="J40">
            <v>296.81332536996484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0</v>
          </cell>
          <cell r="D44">
            <v>589</v>
          </cell>
          <cell r="J44">
            <v>78.173734156214735</v>
          </cell>
        </row>
        <row r="46">
          <cell r="C46">
            <v>0</v>
          </cell>
          <cell r="J46">
            <v>0</v>
          </cell>
        </row>
        <row r="48">
          <cell r="C48">
            <v>12000</v>
          </cell>
          <cell r="D48">
            <v>106.24</v>
          </cell>
          <cell r="J48">
            <v>1606.7741721414825</v>
          </cell>
        </row>
        <row r="50">
          <cell r="C50">
            <v>4127.8100000000004</v>
          </cell>
          <cell r="J50">
            <v>547.85453580197759</v>
          </cell>
        </row>
        <row r="51">
          <cell r="C51">
            <v>0</v>
          </cell>
          <cell r="J51">
            <v>0</v>
          </cell>
        </row>
        <row r="52">
          <cell r="C52">
            <v>24750</v>
          </cell>
          <cell r="J52">
            <v>3284.8895082619947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24206.58</v>
          </cell>
          <cell r="J58">
            <v>3212.7652797133187</v>
          </cell>
        </row>
        <row r="61">
          <cell r="J61">
            <v>0</v>
          </cell>
        </row>
        <row r="62">
          <cell r="J62">
            <v>1098844.8523458757</v>
          </cell>
        </row>
        <row r="63">
          <cell r="J63">
            <v>3832.7440440639725</v>
          </cell>
        </row>
      </sheetData>
      <sheetData sheetId="18">
        <row r="7">
          <cell r="C7">
            <v>2667633.0499999998</v>
          </cell>
          <cell r="J7">
            <v>354055.75</v>
          </cell>
        </row>
        <row r="8">
          <cell r="C8">
            <v>86523.64</v>
          </cell>
          <cell r="J8">
            <v>11483.66</v>
          </cell>
        </row>
        <row r="9">
          <cell r="C9">
            <v>2458.08</v>
          </cell>
          <cell r="J9">
            <v>326.24</v>
          </cell>
        </row>
        <row r="11">
          <cell r="C11">
            <v>86755.77</v>
          </cell>
          <cell r="J11">
            <v>11514.47</v>
          </cell>
        </row>
        <row r="13">
          <cell r="C13">
            <v>310946.18</v>
          </cell>
          <cell r="J13">
            <v>41269.650275399821</v>
          </cell>
        </row>
        <row r="14">
          <cell r="C14">
            <v>454841.37</v>
          </cell>
          <cell r="J14">
            <v>60367.82400955604</v>
          </cell>
        </row>
        <row r="16">
          <cell r="C16">
            <v>1065</v>
          </cell>
          <cell r="J16">
            <v>141.35</v>
          </cell>
        </row>
        <row r="17">
          <cell r="C17">
            <v>282015.82</v>
          </cell>
          <cell r="J17">
            <v>37429.93</v>
          </cell>
        </row>
        <row r="18">
          <cell r="C18">
            <v>0</v>
          </cell>
          <cell r="J18">
            <v>0</v>
          </cell>
        </row>
        <row r="20">
          <cell r="C20">
            <v>0</v>
          </cell>
          <cell r="J20">
            <v>0</v>
          </cell>
        </row>
        <row r="21">
          <cell r="C21">
            <v>937.61</v>
          </cell>
          <cell r="J21">
            <v>124.44</v>
          </cell>
        </row>
        <row r="22">
          <cell r="C22">
            <v>842</v>
          </cell>
          <cell r="J22">
            <v>111.75</v>
          </cell>
        </row>
        <row r="23">
          <cell r="C23">
            <v>0</v>
          </cell>
          <cell r="J23">
            <v>0</v>
          </cell>
        </row>
        <row r="24">
          <cell r="C24">
            <v>0</v>
          </cell>
          <cell r="J24">
            <v>0</v>
          </cell>
        </row>
        <row r="25">
          <cell r="C25">
            <v>0</v>
          </cell>
          <cell r="J25">
            <v>0</v>
          </cell>
        </row>
        <row r="27">
          <cell r="C27">
            <v>3290.27</v>
          </cell>
          <cell r="J27">
            <v>436.69</v>
          </cell>
        </row>
        <row r="28">
          <cell r="C28">
            <v>1192.7</v>
          </cell>
          <cell r="J28">
            <v>158.30000000000001</v>
          </cell>
        </row>
        <row r="29">
          <cell r="C29">
            <v>0</v>
          </cell>
          <cell r="J29">
            <v>0</v>
          </cell>
        </row>
        <row r="30">
          <cell r="C30">
            <v>145.22</v>
          </cell>
          <cell r="J30">
            <v>19.27</v>
          </cell>
        </row>
        <row r="31">
          <cell r="C31">
            <v>0</v>
          </cell>
          <cell r="J31">
            <v>0</v>
          </cell>
        </row>
        <row r="32">
          <cell r="C32">
            <v>330</v>
          </cell>
          <cell r="J32">
            <v>43.8</v>
          </cell>
        </row>
        <row r="33">
          <cell r="C33">
            <v>0</v>
          </cell>
          <cell r="J33">
            <v>0</v>
          </cell>
        </row>
        <row r="34">
          <cell r="C34">
            <v>0</v>
          </cell>
          <cell r="J34">
            <v>0</v>
          </cell>
        </row>
        <row r="35">
          <cell r="C35">
            <v>0</v>
          </cell>
          <cell r="J35">
            <v>0</v>
          </cell>
        </row>
        <row r="37">
          <cell r="C37">
            <v>0</v>
          </cell>
          <cell r="J37">
            <v>0</v>
          </cell>
        </row>
        <row r="39">
          <cell r="J39">
            <v>0</v>
          </cell>
        </row>
        <row r="40">
          <cell r="J40">
            <v>0</v>
          </cell>
        </row>
        <row r="41">
          <cell r="J41">
            <v>0</v>
          </cell>
        </row>
        <row r="42">
          <cell r="J42">
            <v>0</v>
          </cell>
        </row>
        <row r="43">
          <cell r="J43">
            <v>0</v>
          </cell>
        </row>
        <row r="44">
          <cell r="C44">
            <v>487.5</v>
          </cell>
          <cell r="J44">
            <v>64.7</v>
          </cell>
        </row>
        <row r="46">
          <cell r="J46">
            <v>0</v>
          </cell>
        </row>
        <row r="48">
          <cell r="C48">
            <v>1092.5</v>
          </cell>
          <cell r="J48">
            <v>145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517692.84</v>
          </cell>
        </row>
        <row r="63">
          <cell r="J63">
            <v>0</v>
          </cell>
        </row>
      </sheetData>
      <sheetData sheetId="19">
        <row r="7">
          <cell r="C7">
            <v>7253819.1200000001</v>
          </cell>
          <cell r="J7">
            <v>962747.25</v>
          </cell>
        </row>
        <row r="8">
          <cell r="C8">
            <v>489231.41</v>
          </cell>
          <cell r="J8">
            <v>64932.17</v>
          </cell>
        </row>
        <row r="9">
          <cell r="C9">
            <v>8036.91</v>
          </cell>
          <cell r="J9">
            <v>1066.68</v>
          </cell>
        </row>
        <row r="11">
          <cell r="C11">
            <v>332448.21999999997</v>
          </cell>
          <cell r="J11">
            <v>44123.46</v>
          </cell>
        </row>
        <row r="13">
          <cell r="C13">
            <v>854215.25</v>
          </cell>
          <cell r="J13">
            <v>113373.85</v>
          </cell>
        </row>
        <row r="14">
          <cell r="C14">
            <v>1176216.51</v>
          </cell>
          <cell r="J14">
            <v>156110.76</v>
          </cell>
        </row>
        <row r="16">
          <cell r="C16">
            <v>23500</v>
          </cell>
          <cell r="J16">
            <v>3118.99</v>
          </cell>
        </row>
        <row r="17">
          <cell r="C17">
            <v>424556.66</v>
          </cell>
          <cell r="J17">
            <v>56348.35</v>
          </cell>
        </row>
        <row r="18">
          <cell r="C18">
            <v>5100</v>
          </cell>
          <cell r="J18">
            <v>676.89</v>
          </cell>
        </row>
        <row r="20">
          <cell r="C20">
            <v>96484.160000000003</v>
          </cell>
          <cell r="J20">
            <v>12805.65</v>
          </cell>
        </row>
        <row r="21">
          <cell r="C21">
            <v>901367.07</v>
          </cell>
          <cell r="D21">
            <v>32187.25</v>
          </cell>
          <cell r="J21">
            <v>123903.95</v>
          </cell>
        </row>
        <row r="22">
          <cell r="C22">
            <v>581043.44999999995</v>
          </cell>
          <cell r="J22">
            <v>77117.72</v>
          </cell>
        </row>
        <row r="23">
          <cell r="C23">
            <v>24173.24</v>
          </cell>
          <cell r="D23">
            <v>300.98</v>
          </cell>
          <cell r="J23">
            <v>3248.29</v>
          </cell>
        </row>
        <row r="24">
          <cell r="C24">
            <v>4993.22</v>
          </cell>
          <cell r="D24">
            <v>810</v>
          </cell>
          <cell r="J24">
            <v>770.22</v>
          </cell>
        </row>
        <row r="25">
          <cell r="C25">
            <v>8068.38</v>
          </cell>
          <cell r="J25">
            <v>1070.8599999999999</v>
          </cell>
        </row>
        <row r="27">
          <cell r="C27">
            <v>18779.53</v>
          </cell>
          <cell r="J27">
            <v>2492.4699999999998</v>
          </cell>
        </row>
        <row r="28">
          <cell r="C28">
            <v>45276.46</v>
          </cell>
          <cell r="J28">
            <v>6009.22</v>
          </cell>
        </row>
        <row r="29">
          <cell r="C29">
            <v>5727</v>
          </cell>
          <cell r="J29">
            <v>760.1</v>
          </cell>
        </row>
        <row r="30">
          <cell r="C30">
            <v>262365.82</v>
          </cell>
          <cell r="J30">
            <v>34821.93</v>
          </cell>
        </row>
        <row r="31">
          <cell r="C31">
            <v>0</v>
          </cell>
          <cell r="J31">
            <v>0</v>
          </cell>
        </row>
        <row r="32">
          <cell r="C32">
            <v>20003.3</v>
          </cell>
          <cell r="J32">
            <v>2654.89</v>
          </cell>
        </row>
        <row r="33">
          <cell r="C33">
            <v>16613.669999999998</v>
          </cell>
          <cell r="J33">
            <v>2205.0100000000002</v>
          </cell>
        </row>
        <row r="34">
          <cell r="C34">
            <v>75</v>
          </cell>
          <cell r="J34">
            <v>9.9499999999999993</v>
          </cell>
        </row>
        <row r="35">
          <cell r="C35">
            <v>6000</v>
          </cell>
          <cell r="J35">
            <v>796.34</v>
          </cell>
        </row>
        <row r="37">
          <cell r="J37">
            <v>0</v>
          </cell>
        </row>
        <row r="39">
          <cell r="C39">
            <v>99600</v>
          </cell>
          <cell r="J39">
            <v>13219.19</v>
          </cell>
        </row>
        <row r="40">
          <cell r="C40">
            <v>3773</v>
          </cell>
          <cell r="D40">
            <v>624</v>
          </cell>
          <cell r="J40">
            <v>583.58000000000004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1920</v>
          </cell>
          <cell r="J43">
            <v>254.83</v>
          </cell>
        </row>
        <row r="44">
          <cell r="C44">
            <v>12236.14</v>
          </cell>
          <cell r="J44">
            <v>1624.01</v>
          </cell>
        </row>
        <row r="46">
          <cell r="J46">
            <v>0</v>
          </cell>
        </row>
        <row r="48">
          <cell r="C48">
            <v>16500</v>
          </cell>
          <cell r="J48">
            <v>2189.9299999999998</v>
          </cell>
        </row>
        <row r="50">
          <cell r="C50">
            <v>5754.86</v>
          </cell>
          <cell r="J50">
            <v>763.8</v>
          </cell>
        </row>
        <row r="51">
          <cell r="C51">
            <v>0</v>
          </cell>
          <cell r="J51">
            <v>0</v>
          </cell>
        </row>
        <row r="52">
          <cell r="C52">
            <v>3798</v>
          </cell>
          <cell r="J52">
            <v>504.08</v>
          </cell>
        </row>
        <row r="53">
          <cell r="J53">
            <v>0</v>
          </cell>
        </row>
        <row r="54">
          <cell r="C54">
            <v>11949.83</v>
          </cell>
          <cell r="J54">
            <v>1586.01</v>
          </cell>
        </row>
        <row r="56">
          <cell r="J56">
            <v>0</v>
          </cell>
        </row>
        <row r="58">
          <cell r="J58">
            <v>0</v>
          </cell>
        </row>
        <row r="61">
          <cell r="G61">
            <v>410496</v>
          </cell>
          <cell r="J61">
            <v>54482.18</v>
          </cell>
        </row>
        <row r="62">
          <cell r="J62">
            <v>1684534.28</v>
          </cell>
        </row>
        <row r="63">
          <cell r="J63">
            <v>2853.9</v>
          </cell>
        </row>
      </sheetData>
      <sheetData sheetId="20">
        <row r="7">
          <cell r="C7">
            <v>5611365.3200000003</v>
          </cell>
          <cell r="J7">
            <v>744756.16</v>
          </cell>
        </row>
        <row r="8">
          <cell r="C8">
            <v>387550.03</v>
          </cell>
          <cell r="J8">
            <v>51436.73</v>
          </cell>
        </row>
        <row r="9">
          <cell r="C9">
            <v>3378.34</v>
          </cell>
          <cell r="J9">
            <v>448.38</v>
          </cell>
        </row>
        <row r="11">
          <cell r="C11">
            <v>253731.92</v>
          </cell>
          <cell r="J11">
            <v>33676.01</v>
          </cell>
        </row>
        <row r="13">
          <cell r="C13">
            <v>654754.32999999996</v>
          </cell>
          <cell r="J13">
            <v>86900.83</v>
          </cell>
        </row>
        <row r="14">
          <cell r="C14">
            <v>990378.43</v>
          </cell>
          <cell r="J14">
            <v>131445.81</v>
          </cell>
        </row>
        <row r="16">
          <cell r="C16">
            <v>15000</v>
          </cell>
          <cell r="D16">
            <v>0</v>
          </cell>
          <cell r="J16">
            <v>1990.84</v>
          </cell>
        </row>
        <row r="17">
          <cell r="C17">
            <v>178664.83</v>
          </cell>
          <cell r="J17">
            <v>23712.9</v>
          </cell>
        </row>
        <row r="18">
          <cell r="C18">
            <v>5000</v>
          </cell>
          <cell r="D18">
            <v>0</v>
          </cell>
          <cell r="J18">
            <v>663.61</v>
          </cell>
        </row>
        <row r="20">
          <cell r="C20">
            <v>52344.53</v>
          </cell>
          <cell r="D20">
            <v>3156.15</v>
          </cell>
          <cell r="J20">
            <v>7366.21</v>
          </cell>
        </row>
        <row r="21">
          <cell r="C21">
            <v>577227.63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J21">
            <v>76611.27</v>
          </cell>
        </row>
        <row r="22">
          <cell r="C22">
            <v>696401.99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J22">
            <v>92428.43</v>
          </cell>
        </row>
        <row r="23">
          <cell r="C23">
            <v>92802.3</v>
          </cell>
          <cell r="D23">
            <v>1190.68</v>
          </cell>
          <cell r="E23">
            <v>0</v>
          </cell>
          <cell r="F23">
            <v>0</v>
          </cell>
          <cell r="G23">
            <v>0</v>
          </cell>
          <cell r="J23">
            <v>12475.01</v>
          </cell>
        </row>
        <row r="24">
          <cell r="C24">
            <v>38646.04</v>
          </cell>
          <cell r="D24">
            <v>4228.6499999999996</v>
          </cell>
          <cell r="J24">
            <v>5690.45</v>
          </cell>
        </row>
        <row r="25">
          <cell r="C25">
            <v>3576</v>
          </cell>
          <cell r="D25">
            <v>815</v>
          </cell>
          <cell r="J25">
            <v>582.79</v>
          </cell>
        </row>
        <row r="27">
          <cell r="C27">
            <v>26578.65</v>
          </cell>
          <cell r="D27">
            <v>0</v>
          </cell>
          <cell r="J27">
            <v>3527.59</v>
          </cell>
        </row>
        <row r="28">
          <cell r="C28">
            <v>33823.120000000003</v>
          </cell>
          <cell r="D28">
            <v>15637.5</v>
          </cell>
          <cell r="J28">
            <v>6564.55</v>
          </cell>
        </row>
        <row r="29">
          <cell r="C29">
            <v>9384</v>
          </cell>
          <cell r="D29">
            <v>0</v>
          </cell>
          <cell r="J29">
            <v>1245.47</v>
          </cell>
        </row>
        <row r="30">
          <cell r="C30">
            <v>147322.98000000001</v>
          </cell>
          <cell r="D30">
            <v>0</v>
          </cell>
          <cell r="J30">
            <v>19553.12</v>
          </cell>
        </row>
        <row r="31">
          <cell r="C31">
            <v>0</v>
          </cell>
          <cell r="J31">
            <v>0</v>
          </cell>
        </row>
        <row r="32">
          <cell r="C32">
            <v>21930.76</v>
          </cell>
          <cell r="D32">
            <v>0</v>
          </cell>
          <cell r="J32">
            <v>2910.71</v>
          </cell>
        </row>
        <row r="33">
          <cell r="C33">
            <v>26461.56</v>
          </cell>
          <cell r="D33">
            <v>0</v>
          </cell>
          <cell r="J33">
            <v>3512.05</v>
          </cell>
        </row>
        <row r="34">
          <cell r="C34">
            <v>75</v>
          </cell>
          <cell r="J34">
            <v>9.9499999999999993</v>
          </cell>
        </row>
        <row r="35">
          <cell r="C35">
            <v>6157.71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J35">
            <v>817.27</v>
          </cell>
        </row>
        <row r="37">
          <cell r="C37">
            <v>0</v>
          </cell>
          <cell r="J37">
            <v>0</v>
          </cell>
        </row>
        <row r="39">
          <cell r="C39">
            <v>71000</v>
          </cell>
          <cell r="D39">
            <v>0</v>
          </cell>
          <cell r="G39">
            <v>0</v>
          </cell>
          <cell r="J39">
            <v>9423.31</v>
          </cell>
        </row>
        <row r="40">
          <cell r="C40">
            <v>2205.87</v>
          </cell>
          <cell r="D40">
            <v>0</v>
          </cell>
          <cell r="J40">
            <v>292.77</v>
          </cell>
        </row>
        <row r="41">
          <cell r="C41">
            <v>0</v>
          </cell>
          <cell r="D41">
            <v>464.33</v>
          </cell>
          <cell r="J41">
            <v>61.63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1500</v>
          </cell>
          <cell r="D44">
            <v>13321.62</v>
          </cell>
          <cell r="J44">
            <v>1967.17</v>
          </cell>
        </row>
        <row r="46">
          <cell r="C46">
            <v>0</v>
          </cell>
          <cell r="J46">
            <v>0</v>
          </cell>
        </row>
        <row r="48">
          <cell r="C48">
            <v>4400</v>
          </cell>
          <cell r="D48">
            <v>0</v>
          </cell>
          <cell r="J48">
            <v>583.98</v>
          </cell>
        </row>
        <row r="50">
          <cell r="C50">
            <v>0</v>
          </cell>
          <cell r="D50">
            <v>450</v>
          </cell>
          <cell r="J50">
            <v>59.73</v>
          </cell>
        </row>
        <row r="51">
          <cell r="C51">
            <v>1084</v>
          </cell>
          <cell r="D51">
            <v>4099.5</v>
          </cell>
          <cell r="J51">
            <v>687.97</v>
          </cell>
        </row>
        <row r="52">
          <cell r="C52">
            <v>0</v>
          </cell>
          <cell r="D52">
            <v>6682.5</v>
          </cell>
          <cell r="J52">
            <v>886.92</v>
          </cell>
        </row>
        <row r="53">
          <cell r="C53">
            <v>0</v>
          </cell>
          <cell r="J53">
            <v>0</v>
          </cell>
        </row>
        <row r="54">
          <cell r="C54">
            <v>83628.179999999993</v>
          </cell>
          <cell r="J54">
            <v>11099.37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G61">
            <v>143482.85</v>
          </cell>
          <cell r="J61">
            <v>19043.45</v>
          </cell>
        </row>
        <row r="62">
          <cell r="J62">
            <v>1315503.53</v>
          </cell>
        </row>
        <row r="63">
          <cell r="J63">
            <v>11243.24</v>
          </cell>
        </row>
      </sheetData>
      <sheetData sheetId="21">
        <row r="7">
          <cell r="C7">
            <v>4697237.0599999996</v>
          </cell>
          <cell r="J7">
            <v>623430.49</v>
          </cell>
        </row>
        <row r="8">
          <cell r="C8">
            <v>298353.07</v>
          </cell>
          <cell r="J8">
            <v>39598.25</v>
          </cell>
        </row>
        <row r="9">
          <cell r="C9">
            <v>1862.23</v>
          </cell>
          <cell r="J9">
            <v>247.16</v>
          </cell>
        </row>
        <row r="11">
          <cell r="C11">
            <v>218202.92</v>
          </cell>
          <cell r="J11">
            <v>28960.5</v>
          </cell>
        </row>
        <row r="13">
          <cell r="C13">
            <v>559648.14</v>
          </cell>
          <cell r="J13">
            <v>74278.070000000007</v>
          </cell>
        </row>
        <row r="14">
          <cell r="C14">
            <v>824579.75</v>
          </cell>
          <cell r="J14">
            <v>109440.54</v>
          </cell>
        </row>
        <row r="16">
          <cell r="C16">
            <v>5400</v>
          </cell>
          <cell r="J16">
            <v>716.7</v>
          </cell>
        </row>
        <row r="17">
          <cell r="C17">
            <v>317051.96000000002</v>
          </cell>
          <cell r="J17">
            <v>42080.02</v>
          </cell>
        </row>
        <row r="18">
          <cell r="C18">
            <v>2500</v>
          </cell>
          <cell r="J18">
            <v>331.8</v>
          </cell>
        </row>
        <row r="20">
          <cell r="C20">
            <v>52846.62</v>
          </cell>
          <cell r="J20">
            <v>7013.95</v>
          </cell>
        </row>
        <row r="21">
          <cell r="C21">
            <v>473091.75</v>
          </cell>
          <cell r="J21">
            <v>62790.06</v>
          </cell>
        </row>
        <row r="22">
          <cell r="C22">
            <v>524264.76</v>
          </cell>
          <cell r="J22">
            <v>69581.89</v>
          </cell>
        </row>
        <row r="23">
          <cell r="C23">
            <v>34356.5</v>
          </cell>
          <cell r="J23">
            <v>4559.8900000000003</v>
          </cell>
        </row>
        <row r="24">
          <cell r="C24">
            <v>12095.96</v>
          </cell>
          <cell r="D24">
            <v>4780.9399999999996</v>
          </cell>
          <cell r="J24">
            <v>2239.9499999999998</v>
          </cell>
        </row>
        <row r="25">
          <cell r="C25">
            <v>1000</v>
          </cell>
          <cell r="D25">
            <v>1270.3400000000001</v>
          </cell>
          <cell r="J25">
            <v>301.33</v>
          </cell>
        </row>
        <row r="27">
          <cell r="C27">
            <v>15473</v>
          </cell>
          <cell r="J27">
            <v>2053.62</v>
          </cell>
        </row>
        <row r="28">
          <cell r="C28">
            <v>20949.48</v>
          </cell>
          <cell r="J28">
            <v>2780.47</v>
          </cell>
        </row>
        <row r="29">
          <cell r="C29">
            <v>6900</v>
          </cell>
          <cell r="J29">
            <v>915.78</v>
          </cell>
        </row>
        <row r="30">
          <cell r="C30">
            <v>161584.88</v>
          </cell>
          <cell r="J30">
            <v>21445.99</v>
          </cell>
        </row>
        <row r="31">
          <cell r="C31">
            <v>4940.42</v>
          </cell>
          <cell r="J31">
            <v>655.7</v>
          </cell>
        </row>
        <row r="32">
          <cell r="C32">
            <v>55796.42</v>
          </cell>
          <cell r="J32">
            <v>7405.45</v>
          </cell>
        </row>
        <row r="33">
          <cell r="C33">
            <v>38088.51</v>
          </cell>
          <cell r="J33">
            <v>5055.21</v>
          </cell>
        </row>
        <row r="34">
          <cell r="C34">
            <v>0</v>
          </cell>
          <cell r="J34">
            <v>0</v>
          </cell>
        </row>
        <row r="35">
          <cell r="C35">
            <v>9435.76</v>
          </cell>
          <cell r="J35">
            <v>1252.3399999999999</v>
          </cell>
        </row>
        <row r="37">
          <cell r="C37">
            <v>0</v>
          </cell>
          <cell r="J37">
            <v>0</v>
          </cell>
        </row>
        <row r="39">
          <cell r="C39">
            <v>51881.87</v>
          </cell>
          <cell r="J39">
            <v>6885.9</v>
          </cell>
        </row>
        <row r="40">
          <cell r="C40">
            <v>3100</v>
          </cell>
          <cell r="J40">
            <v>411.44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1920</v>
          </cell>
          <cell r="J43">
            <v>254.82</v>
          </cell>
        </row>
        <row r="44">
          <cell r="C44">
            <v>4573.13</v>
          </cell>
          <cell r="D44">
            <v>603.45000000000005</v>
          </cell>
          <cell r="J44">
            <v>687.05</v>
          </cell>
        </row>
        <row r="46">
          <cell r="C46">
            <v>0</v>
          </cell>
          <cell r="J46">
            <v>0</v>
          </cell>
        </row>
        <row r="48">
          <cell r="C48">
            <v>3182</v>
          </cell>
          <cell r="J48">
            <v>422.32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C54">
            <v>16525.669999999998</v>
          </cell>
          <cell r="J54">
            <v>2193.33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1114913.56</v>
          </cell>
        </row>
        <row r="63">
          <cell r="J63">
            <v>2193.33</v>
          </cell>
        </row>
      </sheetData>
      <sheetData sheetId="22">
        <row r="7">
          <cell r="C7">
            <v>3427113.79</v>
          </cell>
          <cell r="J7">
            <v>454856.17</v>
          </cell>
        </row>
        <row r="8">
          <cell r="C8">
            <v>172821.14</v>
          </cell>
          <cell r="J8">
            <v>22937.31</v>
          </cell>
        </row>
        <row r="9">
          <cell r="C9">
            <v>4220.8500000000004</v>
          </cell>
          <cell r="J9">
            <v>560.20000000000005</v>
          </cell>
        </row>
        <row r="11">
          <cell r="C11">
            <v>168373.47</v>
          </cell>
          <cell r="J11">
            <v>22347</v>
          </cell>
        </row>
        <row r="13">
          <cell r="C13">
            <v>406548.77</v>
          </cell>
          <cell r="J13">
            <v>53958.3</v>
          </cell>
        </row>
        <row r="14">
          <cell r="C14">
            <v>594685.72</v>
          </cell>
          <cell r="J14">
            <v>78928.36</v>
          </cell>
        </row>
        <row r="16">
          <cell r="C16">
            <v>23500</v>
          </cell>
          <cell r="J16">
            <v>3118.99</v>
          </cell>
        </row>
        <row r="17">
          <cell r="C17">
            <v>205235.78</v>
          </cell>
          <cell r="J17">
            <v>27239.47</v>
          </cell>
        </row>
        <row r="18">
          <cell r="C18">
            <v>840</v>
          </cell>
          <cell r="J18">
            <v>111.49</v>
          </cell>
        </row>
        <row r="20">
          <cell r="C20">
            <v>37643.93</v>
          </cell>
          <cell r="D20">
            <v>5318.38</v>
          </cell>
          <cell r="J20">
            <v>5702.08</v>
          </cell>
        </row>
        <row r="21">
          <cell r="C21">
            <v>282751.26</v>
          </cell>
          <cell r="J21">
            <v>37527.54</v>
          </cell>
        </row>
        <row r="22">
          <cell r="C22">
            <v>371336.56</v>
          </cell>
          <cell r="J22">
            <v>49284.83</v>
          </cell>
        </row>
        <row r="23">
          <cell r="C23">
            <v>8574.24</v>
          </cell>
          <cell r="J23">
            <v>1138</v>
          </cell>
        </row>
        <row r="24">
          <cell r="C24">
            <v>5678.59</v>
          </cell>
          <cell r="D24">
            <v>2615.6999999999998</v>
          </cell>
          <cell r="J24">
            <v>1100.8399999999999</v>
          </cell>
        </row>
        <row r="25">
          <cell r="C25">
            <v>0</v>
          </cell>
          <cell r="J25">
            <v>0</v>
          </cell>
        </row>
        <row r="27">
          <cell r="C27">
            <v>12270.17</v>
          </cell>
          <cell r="J27">
            <v>1628.53</v>
          </cell>
        </row>
        <row r="28">
          <cell r="C28">
            <v>22483.599999999999</v>
          </cell>
          <cell r="D28">
            <v>4716.25</v>
          </cell>
          <cell r="J28">
            <v>3610.04</v>
          </cell>
        </row>
        <row r="29">
          <cell r="C29">
            <v>6072</v>
          </cell>
          <cell r="J29">
            <v>805.89</v>
          </cell>
        </row>
        <row r="30">
          <cell r="C30">
            <v>64011.24</v>
          </cell>
          <cell r="J30">
            <v>8495.75</v>
          </cell>
        </row>
        <row r="31">
          <cell r="C31">
            <v>6085.2799999999988</v>
          </cell>
          <cell r="J31">
            <v>807.66</v>
          </cell>
        </row>
        <row r="32">
          <cell r="C32">
            <v>55179.35</v>
          </cell>
          <cell r="J32">
            <v>7323.56</v>
          </cell>
        </row>
        <row r="33">
          <cell r="C33">
            <v>22300.7</v>
          </cell>
          <cell r="J33">
            <v>2959.81</v>
          </cell>
        </row>
        <row r="34">
          <cell r="C34">
            <v>0</v>
          </cell>
          <cell r="J34">
            <v>0</v>
          </cell>
        </row>
        <row r="35">
          <cell r="C35">
            <v>5129.1899999999996</v>
          </cell>
          <cell r="J35">
            <v>680.76</v>
          </cell>
        </row>
        <row r="37">
          <cell r="C37">
            <v>0</v>
          </cell>
          <cell r="J37">
            <v>0</v>
          </cell>
        </row>
        <row r="39">
          <cell r="C39">
            <v>41233</v>
          </cell>
          <cell r="D39">
            <v>903.06</v>
          </cell>
          <cell r="J39">
            <v>5592.42</v>
          </cell>
        </row>
        <row r="40">
          <cell r="C40">
            <v>1668.6299999999997</v>
          </cell>
          <cell r="D40">
            <v>559.20000000000005</v>
          </cell>
          <cell r="J40">
            <v>295.68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3627.51</v>
          </cell>
          <cell r="D44">
            <v>600</v>
          </cell>
          <cell r="J44">
            <v>561.09</v>
          </cell>
        </row>
        <row r="46">
          <cell r="C46">
            <v>0</v>
          </cell>
          <cell r="J46">
            <v>0</v>
          </cell>
        </row>
        <row r="48">
          <cell r="C48">
            <v>5588.9</v>
          </cell>
          <cell r="J48">
            <v>741.78</v>
          </cell>
        </row>
        <row r="50">
          <cell r="C50">
            <v>0</v>
          </cell>
          <cell r="D50">
            <v>1000</v>
          </cell>
          <cell r="J50">
            <v>132.72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D52">
            <v>13844.25</v>
          </cell>
          <cell r="J52">
            <v>1837.45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790360.83</v>
          </cell>
        </row>
        <row r="63">
          <cell r="J63">
            <v>0</v>
          </cell>
        </row>
      </sheetData>
      <sheetData sheetId="23">
        <row r="7">
          <cell r="C7">
            <v>613186.89</v>
          </cell>
          <cell r="J7">
            <v>81383.89</v>
          </cell>
        </row>
        <row r="8">
          <cell r="C8">
            <v>0</v>
          </cell>
          <cell r="J8">
            <v>0</v>
          </cell>
        </row>
        <row r="9">
          <cell r="C9">
            <v>0</v>
          </cell>
          <cell r="J9">
            <v>0</v>
          </cell>
        </row>
        <row r="11">
          <cell r="C11">
            <v>17121.39</v>
          </cell>
          <cell r="J11">
            <v>2272.4</v>
          </cell>
        </row>
        <row r="13">
          <cell r="C13">
            <v>31720.7</v>
          </cell>
          <cell r="J13">
            <v>4210.0600000000004</v>
          </cell>
        </row>
        <row r="14">
          <cell r="C14">
            <v>101175.81</v>
          </cell>
          <cell r="J14">
            <v>13426.34</v>
          </cell>
        </row>
        <row r="16">
          <cell r="C16">
            <v>3500</v>
          </cell>
          <cell r="J16">
            <v>464.53</v>
          </cell>
        </row>
        <row r="17">
          <cell r="C17">
            <v>23526.03</v>
          </cell>
          <cell r="J17">
            <v>3122.44</v>
          </cell>
        </row>
        <row r="18">
          <cell r="C18">
            <v>2400</v>
          </cell>
          <cell r="J18">
            <v>318.54000000000002</v>
          </cell>
        </row>
        <row r="20">
          <cell r="C20">
            <v>14399.5</v>
          </cell>
          <cell r="J20">
            <v>1911.14</v>
          </cell>
        </row>
        <row r="21">
          <cell r="C21">
            <v>8298.35</v>
          </cell>
          <cell r="J21">
            <v>1101.3800000000001</v>
          </cell>
        </row>
        <row r="22">
          <cell r="C22">
            <v>0</v>
          </cell>
          <cell r="J22">
            <v>0</v>
          </cell>
        </row>
        <row r="23">
          <cell r="C23">
            <v>239.63</v>
          </cell>
          <cell r="J23">
            <v>31.8</v>
          </cell>
        </row>
        <row r="24">
          <cell r="C24">
            <v>2876.5</v>
          </cell>
          <cell r="J24">
            <v>381.78</v>
          </cell>
        </row>
        <row r="25">
          <cell r="C25">
            <v>0</v>
          </cell>
          <cell r="J25">
            <v>0</v>
          </cell>
        </row>
        <row r="27">
          <cell r="C27">
            <v>6413.37</v>
          </cell>
          <cell r="J27">
            <v>851.2</v>
          </cell>
        </row>
        <row r="28">
          <cell r="C28">
            <v>22516.94</v>
          </cell>
          <cell r="J28">
            <v>2988.51</v>
          </cell>
        </row>
        <row r="29">
          <cell r="C29">
            <v>0</v>
          </cell>
          <cell r="J29">
            <v>0</v>
          </cell>
        </row>
        <row r="30">
          <cell r="C30">
            <v>3239.95</v>
          </cell>
          <cell r="J30">
            <v>430.02</v>
          </cell>
        </row>
        <row r="31">
          <cell r="C31">
            <v>1774.35</v>
          </cell>
          <cell r="J31">
            <v>235.5</v>
          </cell>
        </row>
        <row r="32">
          <cell r="C32">
            <v>0</v>
          </cell>
          <cell r="J32">
            <v>0</v>
          </cell>
        </row>
        <row r="33">
          <cell r="C33">
            <v>78244.759999999995</v>
          </cell>
          <cell r="J33">
            <v>10384.86</v>
          </cell>
        </row>
        <row r="34">
          <cell r="C34">
            <v>0</v>
          </cell>
          <cell r="J34">
            <v>0</v>
          </cell>
        </row>
        <row r="35">
          <cell r="C35">
            <v>4500</v>
          </cell>
          <cell r="J35">
            <v>597.25</v>
          </cell>
        </row>
        <row r="37">
          <cell r="J37">
            <v>0</v>
          </cell>
        </row>
        <row r="39">
          <cell r="C39">
            <v>16778.009999999998</v>
          </cell>
          <cell r="J39">
            <v>2226.83</v>
          </cell>
        </row>
        <row r="40">
          <cell r="C40">
            <v>0</v>
          </cell>
          <cell r="J40">
            <v>0</v>
          </cell>
        </row>
        <row r="41">
          <cell r="C41">
            <v>27856.75</v>
          </cell>
          <cell r="J41">
            <v>3697.27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0</v>
          </cell>
          <cell r="J44">
            <v>0</v>
          </cell>
        </row>
        <row r="46">
          <cell r="J46">
            <v>0</v>
          </cell>
        </row>
        <row r="48">
          <cell r="C48">
            <v>1643.13</v>
          </cell>
          <cell r="J48">
            <v>218.08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62">
          <cell r="J62">
            <v>130255.77</v>
          </cell>
        </row>
        <row r="63">
          <cell r="J63">
            <v>0</v>
          </cell>
        </row>
      </sheetData>
      <sheetData sheetId="24">
        <row r="7">
          <cell r="C7">
            <v>1190281.24</v>
          </cell>
          <cell r="J7">
            <v>157977.47</v>
          </cell>
        </row>
        <row r="8">
          <cell r="C8">
            <v>21029.21</v>
          </cell>
          <cell r="J8">
            <v>2791.06</v>
          </cell>
        </row>
        <row r="9">
          <cell r="C9">
            <v>0</v>
          </cell>
          <cell r="J9">
            <v>0</v>
          </cell>
        </row>
        <row r="11">
          <cell r="C11">
            <v>93639.73</v>
          </cell>
          <cell r="J11">
            <v>12428.13</v>
          </cell>
        </row>
        <row r="13">
          <cell r="C13">
            <v>136635.81</v>
          </cell>
          <cell r="J13">
            <v>18134.689999999999</v>
          </cell>
        </row>
        <row r="14">
          <cell r="C14">
            <v>199866.23999999999</v>
          </cell>
          <cell r="J14">
            <v>26526.81</v>
          </cell>
        </row>
        <row r="16">
          <cell r="C16">
            <v>1000</v>
          </cell>
          <cell r="J16">
            <v>132.72</v>
          </cell>
        </row>
        <row r="17">
          <cell r="C17">
            <v>45394.15</v>
          </cell>
          <cell r="J17">
            <v>6024.84</v>
          </cell>
        </row>
        <row r="18">
          <cell r="C18">
            <v>2000</v>
          </cell>
          <cell r="J18">
            <v>265.45</v>
          </cell>
        </row>
        <row r="20">
          <cell r="C20">
            <v>16835.63</v>
          </cell>
          <cell r="J20">
            <v>2234.4699999999998</v>
          </cell>
        </row>
        <row r="21">
          <cell r="C21">
            <v>0</v>
          </cell>
        </row>
        <row r="22">
          <cell r="C22">
            <v>0</v>
          </cell>
        </row>
        <row r="23">
          <cell r="C23">
            <v>0</v>
          </cell>
        </row>
        <row r="24">
          <cell r="C24">
            <v>499</v>
          </cell>
          <cell r="J24">
            <v>66.23</v>
          </cell>
        </row>
        <row r="25">
          <cell r="C25">
            <v>0</v>
          </cell>
        </row>
        <row r="27">
          <cell r="C27">
            <v>7820.12</v>
          </cell>
          <cell r="J27">
            <v>1037.9100000000001</v>
          </cell>
        </row>
        <row r="28">
          <cell r="C28">
            <v>7238.81</v>
          </cell>
          <cell r="J28">
            <v>960.76</v>
          </cell>
        </row>
        <row r="29">
          <cell r="C29">
            <v>0</v>
          </cell>
        </row>
        <row r="30">
          <cell r="C30">
            <v>0</v>
          </cell>
        </row>
        <row r="31">
          <cell r="C31">
            <v>1481.93</v>
          </cell>
          <cell r="J31">
            <v>196.69</v>
          </cell>
        </row>
        <row r="32">
          <cell r="C32">
            <v>0</v>
          </cell>
        </row>
        <row r="33">
          <cell r="C33">
            <v>0</v>
          </cell>
        </row>
        <row r="34">
          <cell r="C34">
            <v>0</v>
          </cell>
        </row>
        <row r="35">
          <cell r="C35">
            <v>0</v>
          </cell>
        </row>
        <row r="39">
          <cell r="C39">
            <v>0</v>
          </cell>
        </row>
        <row r="40">
          <cell r="C40">
            <v>0</v>
          </cell>
        </row>
        <row r="41">
          <cell r="C41">
            <v>0</v>
          </cell>
        </row>
        <row r="42">
          <cell r="C42">
            <v>0</v>
          </cell>
        </row>
        <row r="43">
          <cell r="C43">
            <v>0</v>
          </cell>
        </row>
        <row r="44">
          <cell r="C44">
            <v>800</v>
          </cell>
          <cell r="J44">
            <v>106.18</v>
          </cell>
        </row>
        <row r="48">
          <cell r="C48">
            <v>1625</v>
          </cell>
          <cell r="J48">
            <v>215.68</v>
          </cell>
        </row>
        <row r="62">
          <cell r="J62">
            <v>229099.06</v>
          </cell>
        </row>
        <row r="63">
          <cell r="J63">
            <v>0</v>
          </cell>
        </row>
      </sheetData>
      <sheetData sheetId="25">
        <row r="7">
          <cell r="C7">
            <v>19550852.329999998</v>
          </cell>
          <cell r="J7">
            <v>2594844.0299999998</v>
          </cell>
        </row>
        <row r="8">
          <cell r="C8">
            <v>1756466.06</v>
          </cell>
          <cell r="J8">
            <v>233123.11</v>
          </cell>
        </row>
        <row r="9">
          <cell r="C9">
            <v>50155</v>
          </cell>
          <cell r="J9">
            <v>6656.71</v>
          </cell>
        </row>
        <row r="11">
          <cell r="C11">
            <v>1141842.8599999999</v>
          </cell>
          <cell r="J11">
            <v>151548.59</v>
          </cell>
        </row>
        <row r="13">
          <cell r="C13">
            <v>2354483.91</v>
          </cell>
          <cell r="J13">
            <v>312493.71999999997</v>
          </cell>
        </row>
        <row r="14">
          <cell r="C14">
            <v>3524027.6900000004</v>
          </cell>
          <cell r="J14">
            <v>467718.85</v>
          </cell>
        </row>
        <row r="16">
          <cell r="C16">
            <v>36800</v>
          </cell>
          <cell r="J16">
            <v>4884.2</v>
          </cell>
        </row>
        <row r="17">
          <cell r="C17">
            <v>2185270.7399999998</v>
          </cell>
          <cell r="J17">
            <v>290035.27</v>
          </cell>
        </row>
        <row r="18">
          <cell r="C18">
            <v>2500</v>
          </cell>
          <cell r="J18">
            <v>331.81</v>
          </cell>
        </row>
        <row r="20">
          <cell r="C20">
            <v>245686.54000000004</v>
          </cell>
          <cell r="D20">
            <v>16777.12</v>
          </cell>
          <cell r="J20">
            <v>34834.910000000003</v>
          </cell>
        </row>
        <row r="21">
          <cell r="C21">
            <v>2834324.4299999997</v>
          </cell>
          <cell r="D21">
            <v>659086.05000000005</v>
          </cell>
          <cell r="J21">
            <v>463655.25</v>
          </cell>
        </row>
        <row r="22">
          <cell r="C22">
            <v>4216830.97</v>
          </cell>
          <cell r="J22">
            <v>559669.64</v>
          </cell>
        </row>
        <row r="23">
          <cell r="C23">
            <v>116812.34999999999</v>
          </cell>
          <cell r="D23">
            <v>337.83</v>
          </cell>
          <cell r="J23">
            <v>15548.5</v>
          </cell>
        </row>
        <row r="24">
          <cell r="C24">
            <v>37872.770000000004</v>
          </cell>
          <cell r="D24">
            <v>24124.44</v>
          </cell>
          <cell r="J24">
            <v>8228.44</v>
          </cell>
        </row>
        <row r="25">
          <cell r="C25">
            <v>26505.13</v>
          </cell>
          <cell r="D25">
            <v>810</v>
          </cell>
          <cell r="J25">
            <v>3625.34</v>
          </cell>
        </row>
        <row r="27">
          <cell r="C27">
            <v>48662.240000000005</v>
          </cell>
          <cell r="D27">
            <v>1520</v>
          </cell>
          <cell r="J27">
            <v>6660.33</v>
          </cell>
        </row>
        <row r="28">
          <cell r="C28">
            <v>325553.96999999997</v>
          </cell>
          <cell r="D28">
            <v>51090</v>
          </cell>
          <cell r="J28">
            <v>49989.25</v>
          </cell>
        </row>
        <row r="29">
          <cell r="C29">
            <v>21236.5</v>
          </cell>
          <cell r="J29">
            <v>2818.57</v>
          </cell>
        </row>
        <row r="30">
          <cell r="C30">
            <v>2148231.6</v>
          </cell>
          <cell r="D30">
            <v>7993.79</v>
          </cell>
          <cell r="J30">
            <v>286180.28999999998</v>
          </cell>
        </row>
        <row r="31">
          <cell r="C31">
            <v>25125.02</v>
          </cell>
          <cell r="J31">
            <v>3334.66</v>
          </cell>
        </row>
        <row r="32">
          <cell r="C32">
            <v>203784.92</v>
          </cell>
          <cell r="J32">
            <v>27046.91</v>
          </cell>
        </row>
        <row r="33">
          <cell r="C33">
            <v>380123.44000000006</v>
          </cell>
          <cell r="J33">
            <v>50451.05</v>
          </cell>
        </row>
        <row r="34">
          <cell r="C34">
            <v>0</v>
          </cell>
          <cell r="J34">
            <v>0</v>
          </cell>
        </row>
        <row r="35">
          <cell r="C35">
            <v>4138.13</v>
          </cell>
          <cell r="D35">
            <v>125</v>
          </cell>
          <cell r="J35">
            <v>565.82000000000005</v>
          </cell>
        </row>
        <row r="37">
          <cell r="C37">
            <v>0</v>
          </cell>
          <cell r="J37">
            <v>0</v>
          </cell>
        </row>
        <row r="39">
          <cell r="C39">
            <v>195506.39</v>
          </cell>
          <cell r="D39">
            <v>22256.9</v>
          </cell>
          <cell r="J39">
            <v>28902.16</v>
          </cell>
        </row>
        <row r="40">
          <cell r="C40">
            <v>27173.86</v>
          </cell>
          <cell r="J40">
            <v>3606.59</v>
          </cell>
        </row>
        <row r="41">
          <cell r="C41">
            <v>6451.22</v>
          </cell>
          <cell r="J41">
            <v>856.22</v>
          </cell>
        </row>
        <row r="42">
          <cell r="C42">
            <v>0</v>
          </cell>
          <cell r="J42">
            <v>0</v>
          </cell>
        </row>
        <row r="43">
          <cell r="C43">
            <v>15762.5</v>
          </cell>
          <cell r="J43">
            <v>2092.04</v>
          </cell>
        </row>
        <row r="44">
          <cell r="C44">
            <v>3734.73</v>
          </cell>
          <cell r="D44">
            <v>556.09</v>
          </cell>
          <cell r="J44">
            <v>569.49</v>
          </cell>
        </row>
        <row r="46">
          <cell r="C46">
            <v>0</v>
          </cell>
          <cell r="J46">
            <v>0</v>
          </cell>
        </row>
        <row r="48">
          <cell r="C48">
            <v>10226.26</v>
          </cell>
          <cell r="J48">
            <v>1357.26</v>
          </cell>
        </row>
        <row r="50">
          <cell r="C50">
            <v>0</v>
          </cell>
          <cell r="D50">
            <v>77846.48</v>
          </cell>
          <cell r="J50">
            <v>10332</v>
          </cell>
        </row>
        <row r="51">
          <cell r="C51">
            <v>0</v>
          </cell>
          <cell r="D51">
            <v>1799</v>
          </cell>
          <cell r="J51">
            <v>238.77</v>
          </cell>
        </row>
        <row r="52">
          <cell r="C52">
            <v>16214.44</v>
          </cell>
          <cell r="D52">
            <v>195863.48</v>
          </cell>
          <cell r="J52">
            <v>28147.58</v>
          </cell>
        </row>
        <row r="53">
          <cell r="C53">
            <v>0</v>
          </cell>
          <cell r="J53">
            <v>0</v>
          </cell>
        </row>
        <row r="54">
          <cell r="C54">
            <v>10595.18</v>
          </cell>
          <cell r="J54">
            <v>1406.22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G61">
            <v>508927.07</v>
          </cell>
          <cell r="J61">
            <v>67546.23</v>
          </cell>
        </row>
        <row r="62">
          <cell r="J62">
            <v>5507484.4500000002</v>
          </cell>
        </row>
        <row r="63">
          <cell r="J63">
            <v>3558.25</v>
          </cell>
        </row>
      </sheetData>
    </sheetDataSet>
  </externalBook>
</externalLink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AV36"/>
  <sheetViews>
    <sheetView zoomScaleNormal="100" workbookViewId="0">
      <selection activeCell="P21" sqref="P21"/>
    </sheetView>
  </sheetViews>
  <sheetFormatPr defaultRowHeight="15" x14ac:dyDescent="0.25"/>
  <cols>
    <col min="1" max="1" width="5.85546875" customWidth="1"/>
    <col min="6" max="6" width="19" customWidth="1"/>
    <col min="7" max="11" width="20.7109375" customWidth="1"/>
    <col min="12" max="12" width="25.28515625" customWidth="1"/>
  </cols>
  <sheetData>
    <row r="1" spans="1:12" ht="14.45" x14ac:dyDescent="0.3">
      <c r="A1" s="455" t="s">
        <v>178</v>
      </c>
      <c r="B1" s="456"/>
      <c r="C1" s="457" t="s">
        <v>179</v>
      </c>
      <c r="D1" s="458"/>
      <c r="E1" s="458"/>
      <c r="F1" s="459"/>
    </row>
    <row r="2" spans="1:12" ht="42" customHeight="1" x14ac:dyDescent="0.25">
      <c r="B2" s="467" t="s">
        <v>187</v>
      </c>
      <c r="C2" s="467"/>
      <c r="D2" s="467"/>
      <c r="E2" s="467"/>
      <c r="F2" s="467"/>
      <c r="G2" s="467"/>
      <c r="H2" s="467"/>
      <c r="I2" s="467"/>
      <c r="J2" s="467"/>
      <c r="K2" s="467"/>
      <c r="L2" s="22"/>
    </row>
    <row r="3" spans="1:12" ht="6.6" customHeight="1" x14ac:dyDescent="0.3"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15.75" customHeight="1" x14ac:dyDescent="0.25">
      <c r="B4" s="468" t="s">
        <v>8</v>
      </c>
      <c r="C4" s="468"/>
      <c r="D4" s="468"/>
      <c r="E4" s="468"/>
      <c r="F4" s="468"/>
      <c r="G4" s="468"/>
      <c r="H4" s="468"/>
      <c r="I4" s="468"/>
      <c r="J4" s="468"/>
      <c r="K4" s="468"/>
      <c r="L4" s="21"/>
    </row>
    <row r="5" spans="1:12" ht="5.45" customHeight="1" x14ac:dyDescent="0.3">
      <c r="B5" s="3"/>
      <c r="C5" s="3"/>
      <c r="D5" s="3"/>
      <c r="E5" s="3"/>
      <c r="F5" s="3"/>
      <c r="G5" s="3"/>
      <c r="H5" s="3"/>
      <c r="I5" s="3"/>
      <c r="J5" s="3"/>
      <c r="K5" s="3"/>
      <c r="L5" s="4"/>
    </row>
    <row r="6" spans="1:12" ht="18" customHeight="1" x14ac:dyDescent="0.25">
      <c r="B6" s="468" t="s">
        <v>36</v>
      </c>
      <c r="C6" s="468"/>
      <c r="D6" s="468"/>
      <c r="E6" s="468"/>
      <c r="F6" s="468"/>
      <c r="G6" s="468"/>
      <c r="H6" s="468"/>
      <c r="I6" s="468"/>
      <c r="J6" s="468"/>
      <c r="K6" s="468"/>
      <c r="L6" s="20"/>
    </row>
    <row r="7" spans="1:12" ht="10.15" customHeight="1" x14ac:dyDescent="0.3">
      <c r="B7" s="31"/>
      <c r="C7" s="31"/>
      <c r="D7" s="31"/>
      <c r="E7" s="31"/>
      <c r="F7" s="31"/>
      <c r="G7" s="31"/>
      <c r="H7" s="31"/>
      <c r="I7" s="31"/>
      <c r="J7" s="31"/>
      <c r="K7" s="31"/>
      <c r="L7" s="20"/>
    </row>
    <row r="8" spans="1:12" ht="18" customHeight="1" x14ac:dyDescent="0.25">
      <c r="B8" s="445" t="s">
        <v>42</v>
      </c>
      <c r="C8" s="445"/>
      <c r="D8" s="445"/>
      <c r="E8" s="445"/>
      <c r="F8" s="445"/>
      <c r="G8" s="141"/>
      <c r="H8" s="141"/>
      <c r="I8" s="5"/>
      <c r="J8" s="6"/>
      <c r="K8" s="6"/>
    </row>
    <row r="9" spans="1:12" ht="25.5" x14ac:dyDescent="0.25">
      <c r="B9" s="448" t="s">
        <v>7</v>
      </c>
      <c r="C9" s="448"/>
      <c r="D9" s="448"/>
      <c r="E9" s="448"/>
      <c r="F9" s="449"/>
      <c r="G9" s="168" t="s">
        <v>183</v>
      </c>
      <c r="H9" s="168" t="s">
        <v>184</v>
      </c>
      <c r="I9" s="168" t="s">
        <v>185</v>
      </c>
      <c r="J9" s="168" t="s">
        <v>169</v>
      </c>
      <c r="K9" s="168" t="s">
        <v>186</v>
      </c>
    </row>
    <row r="10" spans="1:12" ht="14.45" x14ac:dyDescent="0.3">
      <c r="B10" s="471">
        <v>1</v>
      </c>
      <c r="C10" s="471"/>
      <c r="D10" s="471"/>
      <c r="E10" s="471"/>
      <c r="F10" s="472"/>
      <c r="G10" s="142">
        <v>2</v>
      </c>
      <c r="H10" s="142">
        <v>3</v>
      </c>
      <c r="I10" s="26">
        <v>4</v>
      </c>
      <c r="J10" s="25">
        <v>5</v>
      </c>
      <c r="K10" s="25">
        <v>6</v>
      </c>
    </row>
    <row r="11" spans="1:12" ht="14.45" x14ac:dyDescent="0.3">
      <c r="B11" s="446" t="s">
        <v>21</v>
      </c>
      <c r="C11" s="447"/>
      <c r="D11" s="447"/>
      <c r="E11" s="447"/>
      <c r="F11" s="463"/>
      <c r="G11" s="37">
        <f>' Račun prihoda i rashoda (2)'!G10</f>
        <v>1996574.78</v>
      </c>
      <c r="H11" s="37">
        <f>' Račun prihoda i rashoda (2)'!H10</f>
        <v>2978840</v>
      </c>
      <c r="I11" s="37">
        <f>' Račun prihoda i rashoda (2)'!I10</f>
        <v>6141260</v>
      </c>
      <c r="J11" s="37">
        <f>' Račun prihoda i rashoda (2)'!J10</f>
        <v>3991290</v>
      </c>
      <c r="K11" s="37">
        <f>' Račun prihoda i rashoda (2)'!K10</f>
        <v>3913820</v>
      </c>
    </row>
    <row r="12" spans="1:12" ht="14.45" x14ac:dyDescent="0.3">
      <c r="B12" s="462" t="s">
        <v>20</v>
      </c>
      <c r="C12" s="463"/>
      <c r="D12" s="463"/>
      <c r="E12" s="463"/>
      <c r="F12" s="463"/>
      <c r="G12" s="440">
        <v>0</v>
      </c>
      <c r="H12" s="440">
        <v>0</v>
      </c>
      <c r="I12" s="440">
        <v>0</v>
      </c>
      <c r="J12" s="440">
        <v>0</v>
      </c>
      <c r="K12" s="440">
        <v>0</v>
      </c>
    </row>
    <row r="13" spans="1:12" ht="14.45" x14ac:dyDescent="0.3">
      <c r="B13" s="469" t="s">
        <v>0</v>
      </c>
      <c r="C13" s="465"/>
      <c r="D13" s="465"/>
      <c r="E13" s="465"/>
      <c r="F13" s="470"/>
      <c r="G13" s="38">
        <f t="shared" ref="G13:H13" si="0">G11+G12</f>
        <v>1996574.78</v>
      </c>
      <c r="H13" s="38">
        <f t="shared" si="0"/>
        <v>2978840</v>
      </c>
      <c r="I13" s="38">
        <f>I11+I12</f>
        <v>6141260</v>
      </c>
      <c r="J13" s="38">
        <f t="shared" ref="J13:K13" si="1">J11+J12</f>
        <v>3991290</v>
      </c>
      <c r="K13" s="38">
        <f t="shared" si="1"/>
        <v>3913820</v>
      </c>
    </row>
    <row r="14" spans="1:12" ht="14.45" x14ac:dyDescent="0.3">
      <c r="B14" s="466" t="s">
        <v>22</v>
      </c>
      <c r="C14" s="447"/>
      <c r="D14" s="447"/>
      <c r="E14" s="447"/>
      <c r="F14" s="447"/>
      <c r="G14" s="39">
        <f>' Račun prihoda i rashoda (2)'!G79</f>
        <v>1922887.8599999996</v>
      </c>
      <c r="H14" s="39">
        <f>' Račun prihoda i rashoda (2)'!H79</f>
        <v>2856383</v>
      </c>
      <c r="I14" s="39">
        <f>' Račun prihoda i rashoda (2)'!I79</f>
        <v>3760760</v>
      </c>
      <c r="J14" s="39">
        <f>' Račun prihoda i rashoda (2)'!J79</f>
        <v>3876290</v>
      </c>
      <c r="K14" s="39">
        <f>' Račun prihoda i rashoda (2)'!K79</f>
        <v>3826820</v>
      </c>
    </row>
    <row r="15" spans="1:12" ht="14.45" x14ac:dyDescent="0.3">
      <c r="B15" s="462" t="s">
        <v>23</v>
      </c>
      <c r="C15" s="463"/>
      <c r="D15" s="463"/>
      <c r="E15" s="463"/>
      <c r="F15" s="463"/>
      <c r="G15" s="37">
        <f>' Račun prihoda i rashoda (2)'!G103</f>
        <v>50716.740000000005</v>
      </c>
      <c r="H15" s="37">
        <f>' Račun prihoda i rashoda (2)'!H103</f>
        <v>137660</v>
      </c>
      <c r="I15" s="37">
        <f>' Račun prihoda i rashoda (2)'!I103</f>
        <v>2377500</v>
      </c>
      <c r="J15" s="37">
        <f>' Račun prihoda i rashoda (2)'!J103</f>
        <v>112000</v>
      </c>
      <c r="K15" s="37">
        <f>' Račun prihoda i rashoda (2)'!K103</f>
        <v>84000</v>
      </c>
    </row>
    <row r="16" spans="1:12" ht="14.45" x14ac:dyDescent="0.3">
      <c r="B16" s="14" t="s">
        <v>1</v>
      </c>
      <c r="C16" s="15"/>
      <c r="D16" s="15"/>
      <c r="E16" s="15"/>
      <c r="F16" s="15"/>
      <c r="G16" s="38">
        <f t="shared" ref="G16:H16" si="2">G14+G15</f>
        <v>1973604.5999999996</v>
      </c>
      <c r="H16" s="38">
        <f t="shared" si="2"/>
        <v>2994043</v>
      </c>
      <c r="I16" s="38">
        <f>I14+I15</f>
        <v>6138260</v>
      </c>
      <c r="J16" s="38">
        <f t="shared" ref="J16:K16" si="3">J14+J15</f>
        <v>3988290</v>
      </c>
      <c r="K16" s="38">
        <f t="shared" si="3"/>
        <v>3910820</v>
      </c>
    </row>
    <row r="17" spans="1:48" x14ac:dyDescent="0.25">
      <c r="B17" s="464" t="s">
        <v>2</v>
      </c>
      <c r="C17" s="465"/>
      <c r="D17" s="465"/>
      <c r="E17" s="465"/>
      <c r="F17" s="465"/>
      <c r="G17" s="40">
        <f t="shared" ref="G17:H17" si="4">G13-G16</f>
        <v>22970.1800000004</v>
      </c>
      <c r="H17" s="40">
        <f t="shared" si="4"/>
        <v>-15203</v>
      </c>
      <c r="I17" s="40">
        <f>I13-I16</f>
        <v>3000</v>
      </c>
      <c r="J17" s="40">
        <f t="shared" ref="J17:K17" si="5">J13-J16</f>
        <v>3000</v>
      </c>
      <c r="K17" s="40">
        <f t="shared" si="5"/>
        <v>3000</v>
      </c>
    </row>
    <row r="18" spans="1:48" ht="17.45" x14ac:dyDescent="0.3">
      <c r="B18" s="3"/>
      <c r="C18" s="7"/>
      <c r="D18" s="7"/>
      <c r="E18" s="7"/>
      <c r="F18" s="7"/>
      <c r="G18" s="7"/>
      <c r="H18" s="7"/>
      <c r="I18" s="7"/>
      <c r="J18" s="7"/>
      <c r="K18" s="7"/>
      <c r="L18" s="1"/>
    </row>
    <row r="19" spans="1:48" ht="18" customHeight="1" x14ac:dyDescent="0.25">
      <c r="B19" s="445" t="s">
        <v>39</v>
      </c>
      <c r="C19" s="445"/>
      <c r="D19" s="445"/>
      <c r="E19" s="445"/>
      <c r="F19" s="445"/>
      <c r="G19" s="141"/>
      <c r="H19" s="141"/>
      <c r="I19" s="7"/>
      <c r="J19" s="7"/>
      <c r="K19" s="7"/>
      <c r="L19" s="1"/>
      <c r="Q19" s="122"/>
    </row>
    <row r="20" spans="1:48" ht="25.5" x14ac:dyDescent="0.25">
      <c r="B20" s="448" t="s">
        <v>7</v>
      </c>
      <c r="C20" s="448"/>
      <c r="D20" s="448"/>
      <c r="E20" s="448"/>
      <c r="F20" s="449"/>
      <c r="G20" s="168" t="s">
        <v>183</v>
      </c>
      <c r="H20" s="168" t="s">
        <v>184</v>
      </c>
      <c r="I20" s="168" t="s">
        <v>185</v>
      </c>
      <c r="J20" s="2" t="s">
        <v>169</v>
      </c>
      <c r="K20" s="2" t="s">
        <v>186</v>
      </c>
    </row>
    <row r="21" spans="1:48" ht="14.45" x14ac:dyDescent="0.3">
      <c r="B21" s="450">
        <v>1</v>
      </c>
      <c r="C21" s="451"/>
      <c r="D21" s="451"/>
      <c r="E21" s="451"/>
      <c r="F21" s="451"/>
      <c r="G21" s="26">
        <v>2</v>
      </c>
      <c r="H21" s="26">
        <v>3</v>
      </c>
      <c r="I21" s="27">
        <v>4</v>
      </c>
      <c r="J21" s="25">
        <v>5</v>
      </c>
      <c r="K21" s="25">
        <v>6</v>
      </c>
    </row>
    <row r="22" spans="1:48" ht="15.75" customHeight="1" x14ac:dyDescent="0.25">
      <c r="B22" s="446" t="s">
        <v>24</v>
      </c>
      <c r="C22" s="452"/>
      <c r="D22" s="452"/>
      <c r="E22" s="452"/>
      <c r="F22" s="452"/>
      <c r="G22" s="440">
        <v>0</v>
      </c>
      <c r="H22" s="440">
        <v>0</v>
      </c>
      <c r="I22" s="440">
        <v>0</v>
      </c>
      <c r="J22" s="440">
        <v>0</v>
      </c>
      <c r="K22" s="440">
        <v>0</v>
      </c>
    </row>
    <row r="23" spans="1:48" x14ac:dyDescent="0.25">
      <c r="B23" s="446" t="s">
        <v>25</v>
      </c>
      <c r="C23" s="447"/>
      <c r="D23" s="447"/>
      <c r="E23" s="447"/>
      <c r="F23" s="447"/>
      <c r="G23" s="440">
        <v>0</v>
      </c>
      <c r="H23" s="440">
        <v>0</v>
      </c>
      <c r="I23" s="440">
        <v>0</v>
      </c>
      <c r="J23" s="440">
        <v>0</v>
      </c>
      <c r="K23" s="440">
        <v>0</v>
      </c>
    </row>
    <row r="24" spans="1:48" ht="15" customHeight="1" x14ac:dyDescent="0.3">
      <c r="B24" s="453" t="s">
        <v>35</v>
      </c>
      <c r="C24" s="454"/>
      <c r="D24" s="454"/>
      <c r="E24" s="454"/>
      <c r="F24" s="454"/>
      <c r="G24" s="41">
        <f t="shared" ref="G24:H24" si="6">G22-G23</f>
        <v>0</v>
      </c>
      <c r="H24" s="41">
        <f t="shared" si="6"/>
        <v>0</v>
      </c>
      <c r="I24" s="41">
        <f>I22-I23</f>
        <v>0</v>
      </c>
      <c r="J24" s="41">
        <f t="shared" ref="J24:K24" si="7">J22-J23</f>
        <v>0</v>
      </c>
      <c r="K24" s="41">
        <f t="shared" si="7"/>
        <v>0</v>
      </c>
    </row>
    <row r="25" spans="1:48" s="29" customFormat="1" ht="15" customHeight="1" x14ac:dyDescent="0.25">
      <c r="A25"/>
      <c r="B25" s="446" t="s">
        <v>11</v>
      </c>
      <c r="C25" s="447"/>
      <c r="D25" s="447"/>
      <c r="E25" s="447"/>
      <c r="F25" s="447"/>
      <c r="G25" s="163">
        <v>15573.77</v>
      </c>
      <c r="H25" s="163">
        <v>38544</v>
      </c>
      <c r="I25" s="139">
        <v>36000</v>
      </c>
      <c r="J25" s="140">
        <v>24000</v>
      </c>
      <c r="K25" s="140">
        <v>17000</v>
      </c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</row>
    <row r="26" spans="1:48" s="29" customFormat="1" ht="15" customHeight="1" x14ac:dyDescent="0.25">
      <c r="A26"/>
      <c r="B26" s="446" t="s">
        <v>38</v>
      </c>
      <c r="C26" s="447"/>
      <c r="D26" s="447"/>
      <c r="E26" s="447"/>
      <c r="F26" s="447"/>
      <c r="G26" s="163">
        <v>38543.949999999997</v>
      </c>
      <c r="H26" s="311">
        <v>-23341</v>
      </c>
      <c r="I26" s="139">
        <v>-24000</v>
      </c>
      <c r="J26" s="140">
        <v>-17000</v>
      </c>
      <c r="K26" s="140">
        <v>-15000</v>
      </c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</row>
    <row r="27" spans="1:48" s="34" customFormat="1" ht="14.45" x14ac:dyDescent="0.3">
      <c r="A27" s="33"/>
      <c r="B27" s="453" t="s">
        <v>40</v>
      </c>
      <c r="C27" s="454"/>
      <c r="D27" s="454"/>
      <c r="E27" s="454"/>
      <c r="F27" s="454"/>
      <c r="G27" s="41">
        <f>G25+G26</f>
        <v>54117.72</v>
      </c>
      <c r="H27" s="41">
        <f t="shared" ref="H27" si="8">H25+H26</f>
        <v>15203</v>
      </c>
      <c r="I27" s="41">
        <f>I25+I26</f>
        <v>12000</v>
      </c>
      <c r="J27" s="41">
        <f t="shared" ref="J27:K27" si="9">J25+J26</f>
        <v>7000</v>
      </c>
      <c r="K27" s="41">
        <f t="shared" si="9"/>
        <v>2000</v>
      </c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</row>
    <row r="28" spans="1:48" x14ac:dyDescent="0.25">
      <c r="B28" s="460" t="s">
        <v>41</v>
      </c>
      <c r="C28" s="460"/>
      <c r="D28" s="460"/>
      <c r="E28" s="460"/>
      <c r="F28" s="461"/>
      <c r="G28" s="41">
        <f>G24+G27</f>
        <v>54117.72</v>
      </c>
      <c r="H28" s="41">
        <f t="shared" ref="H28" si="10">H24+H27</f>
        <v>15203</v>
      </c>
      <c r="I28" s="41">
        <f>I24+I27</f>
        <v>12000</v>
      </c>
      <c r="J28" s="41">
        <f t="shared" ref="J28:K28" si="11">J24+J27</f>
        <v>7000</v>
      </c>
      <c r="K28" s="41">
        <f t="shared" si="11"/>
        <v>2000</v>
      </c>
    </row>
    <row r="30" spans="1:48" x14ac:dyDescent="0.25">
      <c r="A30" s="167"/>
      <c r="B30" s="23"/>
      <c r="C30" s="23"/>
      <c r="D30" s="23"/>
      <c r="E30" s="23"/>
      <c r="F30" s="23"/>
      <c r="G30" s="23"/>
      <c r="H30" s="23"/>
      <c r="I30" s="23"/>
      <c r="J30" s="23"/>
      <c r="K30" s="23"/>
    </row>
    <row r="31" spans="1:48" x14ac:dyDescent="0.25">
      <c r="B31" s="444"/>
      <c r="C31" s="444"/>
      <c r="D31" s="444"/>
      <c r="E31" s="444"/>
      <c r="F31" s="444"/>
      <c r="G31" s="444"/>
      <c r="H31" s="444"/>
      <c r="I31" s="444"/>
      <c r="J31" s="444"/>
      <c r="K31" s="444"/>
      <c r="L31" t="s">
        <v>130</v>
      </c>
    </row>
    <row r="32" spans="1:48" ht="15" customHeight="1" x14ac:dyDescent="0.25">
      <c r="B32" s="146"/>
      <c r="C32" s="146"/>
      <c r="D32" s="146"/>
      <c r="E32" s="146"/>
      <c r="F32" s="146"/>
      <c r="G32" s="146"/>
      <c r="H32" s="146"/>
      <c r="I32" s="146"/>
      <c r="J32" s="146"/>
      <c r="K32" s="146"/>
    </row>
    <row r="33" spans="2:11" ht="15" customHeight="1" x14ac:dyDescent="0.25">
      <c r="B33" s="146"/>
      <c r="C33" s="146"/>
      <c r="D33" s="146"/>
      <c r="E33" s="146"/>
      <c r="F33" s="146"/>
      <c r="G33" s="146"/>
      <c r="H33" s="146"/>
      <c r="I33" s="146"/>
      <c r="J33" s="146"/>
      <c r="K33" s="146"/>
    </row>
    <row r="34" spans="2:11" ht="36.75" customHeight="1" x14ac:dyDescent="0.25">
      <c r="B34" s="146"/>
      <c r="C34" s="146"/>
      <c r="D34" s="146"/>
      <c r="E34" s="146"/>
      <c r="F34" s="146"/>
      <c r="G34" s="146"/>
      <c r="H34" s="146"/>
      <c r="I34" s="146"/>
      <c r="J34" s="332" t="s">
        <v>181</v>
      </c>
      <c r="K34" s="146"/>
    </row>
    <row r="35" spans="2:11" ht="15" customHeight="1" x14ac:dyDescent="0.25">
      <c r="B35" s="32"/>
      <c r="C35" s="32"/>
      <c r="D35" s="32"/>
      <c r="E35" s="32"/>
      <c r="F35" s="32"/>
      <c r="G35" s="32"/>
      <c r="H35" s="32"/>
      <c r="I35" s="32"/>
      <c r="J35" s="333" t="s">
        <v>182</v>
      </c>
      <c r="K35" s="32"/>
    </row>
    <row r="36" spans="2:11" x14ac:dyDescent="0.25">
      <c r="B36" s="32"/>
      <c r="C36" s="32"/>
      <c r="D36" s="32"/>
      <c r="E36" s="32"/>
      <c r="F36" s="32"/>
      <c r="G36" s="32"/>
      <c r="H36" s="32"/>
      <c r="I36" s="32"/>
      <c r="J36" s="32"/>
      <c r="K36" s="32"/>
    </row>
  </sheetData>
  <sheetProtection selectLockedCells="1"/>
  <mergeCells count="25">
    <mergeCell ref="A1:B1"/>
    <mergeCell ref="C1:F1"/>
    <mergeCell ref="B28:F28"/>
    <mergeCell ref="B15:F15"/>
    <mergeCell ref="B17:F17"/>
    <mergeCell ref="B14:F14"/>
    <mergeCell ref="B2:K2"/>
    <mergeCell ref="B6:K6"/>
    <mergeCell ref="B4:K4"/>
    <mergeCell ref="B13:F13"/>
    <mergeCell ref="B11:F11"/>
    <mergeCell ref="B12:F12"/>
    <mergeCell ref="B9:F9"/>
    <mergeCell ref="B10:F10"/>
    <mergeCell ref="B8:F8"/>
    <mergeCell ref="B31:K31"/>
    <mergeCell ref="B19:F19"/>
    <mergeCell ref="B25:F25"/>
    <mergeCell ref="B26:F26"/>
    <mergeCell ref="B20:F20"/>
    <mergeCell ref="B21:F21"/>
    <mergeCell ref="B22:F22"/>
    <mergeCell ref="B27:F27"/>
    <mergeCell ref="B24:F24"/>
    <mergeCell ref="B23:F23"/>
  </mergeCells>
  <pageMargins left="0.7" right="0.7" top="0.75" bottom="0.75" header="0.3" footer="0.3"/>
  <pageSetup paperSize="9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A1:O132"/>
  <sheetViews>
    <sheetView topLeftCell="A91" zoomScale="90" zoomScaleNormal="90" workbookViewId="0">
      <selection activeCell="J120" sqref="J120:J121"/>
    </sheetView>
  </sheetViews>
  <sheetFormatPr defaultColWidth="8.85546875" defaultRowHeight="15" x14ac:dyDescent="0.25"/>
  <cols>
    <col min="1" max="1" width="1.7109375" customWidth="1"/>
    <col min="2" max="2" width="6.5703125" customWidth="1"/>
    <col min="3" max="3" width="7.85546875" customWidth="1"/>
    <col min="4" max="4" width="8.5703125" customWidth="1"/>
    <col min="5" max="5" width="6.5703125" hidden="1" customWidth="1"/>
    <col min="6" max="6" width="46.42578125" customWidth="1"/>
    <col min="7" max="8" width="19.7109375" customWidth="1"/>
    <col min="9" max="11" width="20.7109375" customWidth="1"/>
    <col min="12" max="12" width="13.7109375" customWidth="1"/>
    <col min="13" max="13" width="15.28515625" customWidth="1"/>
    <col min="14" max="14" width="16.7109375" customWidth="1"/>
  </cols>
  <sheetData>
    <row r="1" spans="1:15" ht="18" x14ac:dyDescent="0.25">
      <c r="A1" s="455" t="s">
        <v>178</v>
      </c>
      <c r="B1" s="456"/>
      <c r="C1" s="473" t="s">
        <v>179</v>
      </c>
      <c r="D1" s="474"/>
      <c r="E1" s="474"/>
      <c r="F1" s="475"/>
      <c r="G1" s="3"/>
      <c r="H1" s="3"/>
      <c r="I1" s="3"/>
      <c r="J1" s="3"/>
      <c r="K1" s="3"/>
      <c r="L1" s="3"/>
      <c r="M1" s="239"/>
      <c r="N1" s="239"/>
    </row>
    <row r="2" spans="1:15" ht="15.75" customHeight="1" x14ac:dyDescent="0.25">
      <c r="B2" s="478" t="s">
        <v>8</v>
      </c>
      <c r="C2" s="478"/>
      <c r="D2" s="478"/>
      <c r="E2" s="478"/>
      <c r="F2" s="478"/>
      <c r="G2" s="478"/>
      <c r="H2" s="478"/>
      <c r="I2" s="478"/>
      <c r="J2" s="478"/>
      <c r="K2" s="478"/>
      <c r="L2" s="31"/>
      <c r="M2" s="239"/>
      <c r="N2" s="239"/>
    </row>
    <row r="3" spans="1:15" ht="17.45" x14ac:dyDescent="0.3"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239"/>
      <c r="N3" s="239"/>
    </row>
    <row r="4" spans="1:15" ht="15.75" customHeight="1" x14ac:dyDescent="0.25">
      <c r="B4" s="478" t="s">
        <v>37</v>
      </c>
      <c r="C4" s="478"/>
      <c r="D4" s="478"/>
      <c r="E4" s="478"/>
      <c r="F4" s="478"/>
      <c r="G4" s="478"/>
      <c r="H4" s="478"/>
      <c r="I4" s="478"/>
      <c r="J4" s="478"/>
      <c r="K4" s="478"/>
      <c r="L4" s="31"/>
      <c r="M4" s="239"/>
      <c r="N4" s="239"/>
    </row>
    <row r="5" spans="1:15" ht="15.75" customHeight="1" x14ac:dyDescent="0.25">
      <c r="B5" s="478" t="s">
        <v>170</v>
      </c>
      <c r="C5" s="478"/>
      <c r="D5" s="478"/>
      <c r="E5" s="478"/>
      <c r="F5" s="478"/>
      <c r="G5" s="478"/>
      <c r="H5" s="478"/>
      <c r="I5" s="478"/>
      <c r="J5" s="478"/>
      <c r="K5" s="478"/>
      <c r="L5" s="31"/>
      <c r="M5" s="239"/>
      <c r="N5" s="239"/>
    </row>
    <row r="6" spans="1:15" ht="17.45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4"/>
      <c r="M6" s="239"/>
      <c r="N6" s="239"/>
    </row>
    <row r="7" spans="1:15" ht="28.9" customHeight="1" x14ac:dyDescent="0.25">
      <c r="B7" s="173" t="s">
        <v>173</v>
      </c>
      <c r="C7" s="173" t="s">
        <v>174</v>
      </c>
      <c r="D7" s="173" t="s">
        <v>175</v>
      </c>
      <c r="E7" s="172"/>
      <c r="F7" s="172"/>
      <c r="G7" s="170" t="s">
        <v>183</v>
      </c>
      <c r="H7" s="170" t="s">
        <v>184</v>
      </c>
      <c r="I7" s="171" t="s">
        <v>185</v>
      </c>
      <c r="J7" s="171" t="s">
        <v>169</v>
      </c>
      <c r="K7" s="171" t="s">
        <v>186</v>
      </c>
      <c r="L7" s="143"/>
      <c r="M7" s="239"/>
      <c r="N7" s="239"/>
    </row>
    <row r="8" spans="1:15" ht="14.45" x14ac:dyDescent="0.3">
      <c r="B8" s="479">
        <v>1</v>
      </c>
      <c r="C8" s="480"/>
      <c r="D8" s="480"/>
      <c r="E8" s="480"/>
      <c r="F8" s="481"/>
      <c r="G8" s="190">
        <v>2</v>
      </c>
      <c r="H8" s="190">
        <v>3</v>
      </c>
      <c r="I8" s="191">
        <v>4</v>
      </c>
      <c r="J8" s="191">
        <v>5</v>
      </c>
      <c r="K8" s="191">
        <v>6</v>
      </c>
      <c r="L8" s="144"/>
      <c r="M8" s="240"/>
      <c r="N8" s="241"/>
    </row>
    <row r="9" spans="1:15" ht="14.45" x14ac:dyDescent="0.3">
      <c r="B9" s="183"/>
      <c r="C9" s="49"/>
      <c r="D9" s="49"/>
      <c r="E9" s="210"/>
      <c r="F9" s="183" t="s">
        <v>34</v>
      </c>
      <c r="G9" s="174">
        <f>G10</f>
        <v>1996574.78</v>
      </c>
      <c r="H9" s="174">
        <f>H10</f>
        <v>2978840</v>
      </c>
      <c r="I9" s="174">
        <f>I10</f>
        <v>6141260</v>
      </c>
      <c r="J9" s="174">
        <f>J10</f>
        <v>3991290</v>
      </c>
      <c r="K9" s="174">
        <f>K10</f>
        <v>3913820</v>
      </c>
      <c r="L9" s="239"/>
      <c r="M9" s="240"/>
      <c r="N9" s="241"/>
    </row>
    <row r="10" spans="1:15" ht="14.45" x14ac:dyDescent="0.3">
      <c r="B10" s="183">
        <v>6</v>
      </c>
      <c r="C10" s="49"/>
      <c r="D10" s="49"/>
      <c r="E10" s="210"/>
      <c r="F10" s="183" t="s">
        <v>3</v>
      </c>
      <c r="G10" s="182">
        <f>G11+G15+G34+G48+G56+G61</f>
        <v>1996574.78</v>
      </c>
      <c r="H10" s="182">
        <f>H11+H15+H34+H41+H48+H56+H61</f>
        <v>2978840</v>
      </c>
      <c r="I10" s="182">
        <f>I11+I15+I34+I41+I48+I56+I61</f>
        <v>6141260</v>
      </c>
      <c r="J10" s="182">
        <f>J11+J15+J34+J41+J48+J56+J61</f>
        <v>3991290</v>
      </c>
      <c r="K10" s="182">
        <f>K11+K15+K34+K41+K48+K56+K61</f>
        <v>3913820</v>
      </c>
      <c r="L10" s="241"/>
      <c r="M10" s="240"/>
      <c r="N10" s="241"/>
      <c r="O10" s="61"/>
    </row>
    <row r="11" spans="1:15" x14ac:dyDescent="0.25">
      <c r="B11" s="224"/>
      <c r="C11" s="45">
        <v>61</v>
      </c>
      <c r="D11" s="225"/>
      <c r="E11" s="226"/>
      <c r="F11" s="227" t="s">
        <v>59</v>
      </c>
      <c r="G11" s="228">
        <f>G12</f>
        <v>44294.39</v>
      </c>
      <c r="H11" s="228">
        <f>H12</f>
        <v>27000</v>
      </c>
      <c r="I11" s="228">
        <f t="shared" ref="I11:K11" si="0">I12</f>
        <v>0</v>
      </c>
      <c r="J11" s="228">
        <f t="shared" si="0"/>
        <v>0</v>
      </c>
      <c r="K11" s="228">
        <f t="shared" si="0"/>
        <v>0</v>
      </c>
      <c r="L11" s="239"/>
      <c r="M11" s="240"/>
      <c r="N11" s="241"/>
    </row>
    <row r="12" spans="1:15" x14ac:dyDescent="0.25">
      <c r="B12" s="50"/>
      <c r="C12" s="50">
        <v>614</v>
      </c>
      <c r="D12" s="50"/>
      <c r="E12" s="206"/>
      <c r="F12" s="206" t="s">
        <v>60</v>
      </c>
      <c r="G12" s="436">
        <f>SUM(G13:G14)</f>
        <v>44294.39</v>
      </c>
      <c r="H12" s="436">
        <f>SUM(H13:H14)</f>
        <v>27000</v>
      </c>
      <c r="I12" s="436">
        <f>SUM(I13:I14)</f>
        <v>0</v>
      </c>
      <c r="J12" s="436">
        <f>SUM(J13:J14)</f>
        <v>0</v>
      </c>
      <c r="K12" s="436">
        <f>SUM(K13:K14)</f>
        <v>0</v>
      </c>
      <c r="L12" s="239"/>
      <c r="M12" s="242"/>
      <c r="N12" s="241"/>
    </row>
    <row r="13" spans="1:15" x14ac:dyDescent="0.25">
      <c r="B13" s="217"/>
      <c r="C13" s="217"/>
      <c r="D13" s="217"/>
      <c r="E13" s="181">
        <v>6148</v>
      </c>
      <c r="F13" s="192" t="s">
        <v>14</v>
      </c>
      <c r="G13" s="219">
        <v>0</v>
      </c>
      <c r="H13" s="219">
        <v>0</v>
      </c>
      <c r="I13" s="219">
        <v>0</v>
      </c>
      <c r="J13" s="219">
        <v>0</v>
      </c>
      <c r="K13" s="219">
        <v>0</v>
      </c>
      <c r="L13" s="239"/>
      <c r="M13" s="240"/>
      <c r="N13" s="241"/>
    </row>
    <row r="14" spans="1:15" x14ac:dyDescent="0.25">
      <c r="B14" s="217"/>
      <c r="C14" s="217"/>
      <c r="D14" s="217"/>
      <c r="E14" s="181"/>
      <c r="F14" s="192" t="s">
        <v>45</v>
      </c>
      <c r="G14" s="219">
        <v>44294.39</v>
      </c>
      <c r="H14" s="193">
        <v>27000</v>
      </c>
      <c r="I14" s="219">
        <v>0</v>
      </c>
      <c r="J14" s="193">
        <v>0</v>
      </c>
      <c r="K14" s="219">
        <v>0</v>
      </c>
      <c r="L14" s="239"/>
      <c r="M14" s="239"/>
      <c r="N14" s="241"/>
    </row>
    <row r="15" spans="1:15" ht="25.5" x14ac:dyDescent="0.25">
      <c r="B15" s="225"/>
      <c r="C15" s="45">
        <v>63</v>
      </c>
      <c r="D15" s="45"/>
      <c r="E15" s="227"/>
      <c r="F15" s="227" t="s">
        <v>10</v>
      </c>
      <c r="G15" s="229">
        <f>G16+G22+G28</f>
        <v>0</v>
      </c>
      <c r="H15" s="229">
        <f t="shared" ref="H15:K15" si="1">H16+H22+H28</f>
        <v>0</v>
      </c>
      <c r="I15" s="229">
        <f t="shared" si="1"/>
        <v>0</v>
      </c>
      <c r="J15" s="229">
        <f t="shared" si="1"/>
        <v>0</v>
      </c>
      <c r="K15" s="229">
        <f t="shared" si="1"/>
        <v>0</v>
      </c>
      <c r="L15" s="239"/>
      <c r="M15" s="241"/>
      <c r="N15" s="241"/>
    </row>
    <row r="16" spans="1:15" ht="25.5" x14ac:dyDescent="0.25">
      <c r="B16" s="184"/>
      <c r="C16" s="184">
        <v>633</v>
      </c>
      <c r="D16" s="184"/>
      <c r="E16" s="208"/>
      <c r="F16" s="230" t="s">
        <v>61</v>
      </c>
      <c r="G16" s="174">
        <f>SUM(G17:G21)</f>
        <v>0</v>
      </c>
      <c r="H16" s="174">
        <f t="shared" ref="H16:K16" si="2">SUM(H17:H21)</f>
        <v>0</v>
      </c>
      <c r="I16" s="174">
        <f t="shared" si="2"/>
        <v>0</v>
      </c>
      <c r="J16" s="174">
        <f t="shared" si="2"/>
        <v>0</v>
      </c>
      <c r="K16" s="174">
        <f t="shared" si="2"/>
        <v>0</v>
      </c>
      <c r="L16" s="239"/>
      <c r="M16" s="241"/>
      <c r="N16" s="241"/>
    </row>
    <row r="17" spans="2:14" x14ac:dyDescent="0.25">
      <c r="B17" s="202"/>
      <c r="C17" s="211"/>
      <c r="D17" s="211"/>
      <c r="E17" s="194">
        <v>6331</v>
      </c>
      <c r="F17" s="240" t="s">
        <v>14</v>
      </c>
      <c r="G17" s="219">
        <v>0</v>
      </c>
      <c r="H17" s="219">
        <v>0</v>
      </c>
      <c r="I17" s="219">
        <v>0</v>
      </c>
      <c r="J17" s="219">
        <v>0</v>
      </c>
      <c r="K17" s="219">
        <v>0</v>
      </c>
      <c r="L17" s="239"/>
      <c r="M17" s="239"/>
      <c r="N17" s="241"/>
    </row>
    <row r="18" spans="2:14" ht="14.45" x14ac:dyDescent="0.3">
      <c r="B18" s="202"/>
      <c r="C18" s="211"/>
      <c r="D18" s="211"/>
      <c r="E18" s="194"/>
      <c r="F18" s="240" t="s">
        <v>17</v>
      </c>
      <c r="G18" s="219">
        <v>0</v>
      </c>
      <c r="H18" s="219">
        <v>0</v>
      </c>
      <c r="I18" s="219">
        <v>0</v>
      </c>
      <c r="J18" s="219">
        <v>0</v>
      </c>
      <c r="K18" s="219">
        <v>0</v>
      </c>
      <c r="L18" s="239"/>
      <c r="M18" s="239"/>
      <c r="N18" s="241"/>
    </row>
    <row r="19" spans="2:14" ht="14.45" x14ac:dyDescent="0.3">
      <c r="B19" s="202"/>
      <c r="C19" s="211"/>
      <c r="D19" s="211"/>
      <c r="E19" s="194"/>
      <c r="F19" s="240" t="s">
        <v>46</v>
      </c>
      <c r="G19" s="219">
        <v>0</v>
      </c>
      <c r="H19" s="219">
        <v>0</v>
      </c>
      <c r="I19" s="219">
        <v>0</v>
      </c>
      <c r="J19" s="219">
        <v>0</v>
      </c>
      <c r="K19" s="219">
        <v>0</v>
      </c>
      <c r="L19" s="239"/>
      <c r="M19" s="239"/>
      <c r="N19" s="241"/>
    </row>
    <row r="20" spans="2:14" x14ac:dyDescent="0.25">
      <c r="B20" s="202"/>
      <c r="C20" s="211"/>
      <c r="D20" s="211"/>
      <c r="E20" s="194"/>
      <c r="F20" s="240" t="s">
        <v>49</v>
      </c>
      <c r="G20" s="219">
        <v>0</v>
      </c>
      <c r="H20" s="219">
        <v>0</v>
      </c>
      <c r="I20" s="219">
        <v>0</v>
      </c>
      <c r="J20" s="219">
        <v>0</v>
      </c>
      <c r="K20" s="219">
        <v>0</v>
      </c>
      <c r="L20" s="239"/>
      <c r="M20" s="239"/>
      <c r="N20" s="241"/>
    </row>
    <row r="21" spans="2:14" ht="14.45" x14ac:dyDescent="0.3">
      <c r="B21" s="203"/>
      <c r="C21" s="212"/>
      <c r="D21" s="212"/>
      <c r="E21" s="204">
        <v>6332</v>
      </c>
      <c r="F21" s="243" t="s">
        <v>52</v>
      </c>
      <c r="G21" s="219">
        <v>0</v>
      </c>
      <c r="H21" s="219">
        <v>0</v>
      </c>
      <c r="I21" s="219">
        <v>0</v>
      </c>
      <c r="J21" s="219">
        <v>0</v>
      </c>
      <c r="K21" s="219">
        <v>0</v>
      </c>
      <c r="L21" s="239"/>
      <c r="M21" s="241"/>
      <c r="N21" s="241"/>
    </row>
    <row r="22" spans="2:14" s="52" customFormat="1" ht="25.5" x14ac:dyDescent="0.25">
      <c r="B22" s="231"/>
      <c r="C22" s="185">
        <v>636</v>
      </c>
      <c r="D22" s="184"/>
      <c r="E22" s="208"/>
      <c r="F22" s="209" t="s">
        <v>62</v>
      </c>
      <c r="G22" s="186">
        <f>SUM(G23:G27)</f>
        <v>0</v>
      </c>
      <c r="H22" s="186">
        <f t="shared" ref="H22:K22" si="3">SUM(H23:H27)</f>
        <v>0</v>
      </c>
      <c r="I22" s="186">
        <f t="shared" si="3"/>
        <v>0</v>
      </c>
      <c r="J22" s="186">
        <f t="shared" si="3"/>
        <v>0</v>
      </c>
      <c r="K22" s="186">
        <f t="shared" si="3"/>
        <v>0</v>
      </c>
      <c r="L22" s="244"/>
      <c r="M22" s="245"/>
      <c r="N22" s="241"/>
    </row>
    <row r="23" spans="2:14" s="52" customFormat="1" x14ac:dyDescent="0.25">
      <c r="B23" s="205"/>
      <c r="C23" s="213"/>
      <c r="D23" s="211"/>
      <c r="E23" s="194"/>
      <c r="F23" s="240" t="s">
        <v>14</v>
      </c>
      <c r="G23" s="219">
        <v>0</v>
      </c>
      <c r="H23" s="219">
        <v>0</v>
      </c>
      <c r="I23" s="219">
        <v>0</v>
      </c>
      <c r="J23" s="219">
        <v>0</v>
      </c>
      <c r="K23" s="219">
        <v>0</v>
      </c>
      <c r="L23" s="244"/>
      <c r="M23" s="245"/>
      <c r="N23" s="241"/>
    </row>
    <row r="24" spans="2:14" s="52" customFormat="1" x14ac:dyDescent="0.25">
      <c r="B24" s="205"/>
      <c r="C24" s="213"/>
      <c r="D24" s="211"/>
      <c r="E24" s="194"/>
      <c r="F24" s="240" t="s">
        <v>17</v>
      </c>
      <c r="G24" s="219">
        <v>0</v>
      </c>
      <c r="H24" s="219">
        <v>0</v>
      </c>
      <c r="I24" s="219">
        <v>0</v>
      </c>
      <c r="J24" s="219">
        <v>0</v>
      </c>
      <c r="K24" s="219">
        <v>0</v>
      </c>
      <c r="L24" s="244"/>
      <c r="M24" s="245"/>
      <c r="N24" s="241"/>
    </row>
    <row r="25" spans="2:14" s="52" customFormat="1" x14ac:dyDescent="0.25">
      <c r="B25" s="205"/>
      <c r="C25" s="213"/>
      <c r="D25" s="211"/>
      <c r="E25" s="194"/>
      <c r="F25" s="240" t="s">
        <v>46</v>
      </c>
      <c r="G25" s="219">
        <v>0</v>
      </c>
      <c r="H25" s="219">
        <v>0</v>
      </c>
      <c r="I25" s="219">
        <v>0</v>
      </c>
      <c r="J25" s="219">
        <v>0</v>
      </c>
      <c r="K25" s="219">
        <v>0</v>
      </c>
      <c r="L25" s="244"/>
      <c r="M25" s="245"/>
      <c r="N25" s="241"/>
    </row>
    <row r="26" spans="2:14" s="52" customFormat="1" x14ac:dyDescent="0.25">
      <c r="B26" s="205"/>
      <c r="C26" s="213"/>
      <c r="D26" s="211"/>
      <c r="E26" s="194">
        <v>6361</v>
      </c>
      <c r="F26" s="240" t="s">
        <v>49</v>
      </c>
      <c r="G26" s="219">
        <v>0</v>
      </c>
      <c r="H26" s="219">
        <v>0</v>
      </c>
      <c r="I26" s="219">
        <v>0</v>
      </c>
      <c r="J26" s="219">
        <v>0</v>
      </c>
      <c r="K26" s="219">
        <v>0</v>
      </c>
      <c r="L26" s="246"/>
      <c r="M26" s="245"/>
      <c r="N26" s="241"/>
    </row>
    <row r="27" spans="2:14" s="52" customFormat="1" ht="14.45" x14ac:dyDescent="0.3">
      <c r="B27" s="205"/>
      <c r="C27" s="213"/>
      <c r="D27" s="211"/>
      <c r="E27" s="194">
        <v>6362</v>
      </c>
      <c r="F27" s="242" t="s">
        <v>52</v>
      </c>
      <c r="G27" s="219">
        <v>0</v>
      </c>
      <c r="H27" s="219">
        <v>0</v>
      </c>
      <c r="I27" s="219">
        <v>0</v>
      </c>
      <c r="J27" s="219">
        <v>0</v>
      </c>
      <c r="K27" s="219">
        <v>0</v>
      </c>
      <c r="L27" s="246"/>
      <c r="M27" s="245"/>
      <c r="N27" s="241"/>
    </row>
    <row r="28" spans="2:14" ht="25.5" x14ac:dyDescent="0.25">
      <c r="B28" s="207"/>
      <c r="C28" s="184">
        <v>639</v>
      </c>
      <c r="D28" s="184"/>
      <c r="E28" s="208"/>
      <c r="F28" s="209" t="s">
        <v>63</v>
      </c>
      <c r="G28" s="174">
        <f>SUM(G29:G33)</f>
        <v>0</v>
      </c>
      <c r="H28" s="174">
        <f t="shared" ref="H28:K28" si="4">SUM(H29:H33)</f>
        <v>0</v>
      </c>
      <c r="I28" s="174">
        <f t="shared" si="4"/>
        <v>0</v>
      </c>
      <c r="J28" s="174">
        <f t="shared" si="4"/>
        <v>0</v>
      </c>
      <c r="K28" s="174">
        <f t="shared" si="4"/>
        <v>0</v>
      </c>
      <c r="L28" s="239"/>
      <c r="M28" s="241"/>
      <c r="N28" s="241"/>
    </row>
    <row r="29" spans="2:14" x14ac:dyDescent="0.25">
      <c r="B29" s="202"/>
      <c r="C29" s="211"/>
      <c r="D29" s="211"/>
      <c r="E29" s="194">
        <v>6391</v>
      </c>
      <c r="F29" s="240" t="s">
        <v>14</v>
      </c>
      <c r="G29" s="219">
        <v>0</v>
      </c>
      <c r="H29" s="219">
        <v>0</v>
      </c>
      <c r="I29" s="219">
        <v>0</v>
      </c>
      <c r="J29" s="219">
        <v>0</v>
      </c>
      <c r="K29" s="219">
        <v>0</v>
      </c>
      <c r="L29" s="239"/>
      <c r="M29" s="241"/>
      <c r="N29" s="241"/>
    </row>
    <row r="30" spans="2:14" ht="14.45" x14ac:dyDescent="0.3">
      <c r="B30" s="202"/>
      <c r="C30" s="211"/>
      <c r="D30" s="211"/>
      <c r="E30" s="194">
        <v>6392</v>
      </c>
      <c r="F30" s="240" t="s">
        <v>17</v>
      </c>
      <c r="G30" s="219">
        <v>0</v>
      </c>
      <c r="H30" s="219">
        <v>0</v>
      </c>
      <c r="I30" s="219">
        <v>0</v>
      </c>
      <c r="J30" s="219">
        <v>0</v>
      </c>
      <c r="K30" s="219">
        <v>0</v>
      </c>
      <c r="L30" s="239"/>
      <c r="M30" s="241"/>
      <c r="N30" s="241"/>
    </row>
    <row r="31" spans="2:14" ht="14.45" x14ac:dyDescent="0.3">
      <c r="B31" s="202"/>
      <c r="C31" s="211"/>
      <c r="D31" s="211"/>
      <c r="E31" s="194">
        <v>6393</v>
      </c>
      <c r="F31" s="240" t="s">
        <v>46</v>
      </c>
      <c r="G31" s="219">
        <v>0</v>
      </c>
      <c r="H31" s="219">
        <v>0</v>
      </c>
      <c r="I31" s="219">
        <v>0</v>
      </c>
      <c r="J31" s="219">
        <v>0</v>
      </c>
      <c r="K31" s="219">
        <v>0</v>
      </c>
      <c r="L31" s="239"/>
      <c r="M31" s="241"/>
      <c r="N31" s="241"/>
    </row>
    <row r="32" spans="2:14" x14ac:dyDescent="0.25">
      <c r="B32" s="202"/>
      <c r="C32" s="211"/>
      <c r="D32" s="211"/>
      <c r="E32" s="194"/>
      <c r="F32" s="240" t="s">
        <v>49</v>
      </c>
      <c r="G32" s="219">
        <v>0</v>
      </c>
      <c r="H32" s="219">
        <v>0</v>
      </c>
      <c r="I32" s="219">
        <v>0</v>
      </c>
      <c r="J32" s="219">
        <v>0</v>
      </c>
      <c r="K32" s="219">
        <v>0</v>
      </c>
      <c r="L32" s="239"/>
      <c r="M32" s="241"/>
      <c r="N32" s="241"/>
    </row>
    <row r="33" spans="2:14" x14ac:dyDescent="0.25">
      <c r="B33" s="202"/>
      <c r="C33" s="211"/>
      <c r="D33" s="211"/>
      <c r="E33" s="194">
        <v>6394</v>
      </c>
      <c r="F33" s="242" t="s">
        <v>52</v>
      </c>
      <c r="G33" s="219">
        <v>0</v>
      </c>
      <c r="H33" s="219">
        <v>0</v>
      </c>
      <c r="I33" s="219">
        <v>0</v>
      </c>
      <c r="J33" s="219">
        <v>0</v>
      </c>
      <c r="K33" s="219">
        <v>0</v>
      </c>
      <c r="L33" s="239"/>
      <c r="M33" s="241"/>
      <c r="N33" s="241"/>
    </row>
    <row r="34" spans="2:14" x14ac:dyDescent="0.25">
      <c r="B34" s="232"/>
      <c r="C34" s="233">
        <v>64</v>
      </c>
      <c r="D34" s="233"/>
      <c r="E34" s="234"/>
      <c r="F34" s="235" t="s">
        <v>64</v>
      </c>
      <c r="G34" s="229">
        <f>G35</f>
        <v>0</v>
      </c>
      <c r="H34" s="229">
        <f t="shared" ref="H34:K34" si="5">H35</f>
        <v>0</v>
      </c>
      <c r="I34" s="229">
        <f t="shared" si="5"/>
        <v>0</v>
      </c>
      <c r="J34" s="229">
        <f t="shared" si="5"/>
        <v>0</v>
      </c>
      <c r="K34" s="229">
        <f t="shared" si="5"/>
        <v>0</v>
      </c>
      <c r="L34" s="239"/>
      <c r="M34" s="241"/>
      <c r="N34" s="241"/>
    </row>
    <row r="35" spans="2:14" x14ac:dyDescent="0.25">
      <c r="B35" s="207"/>
      <c r="C35" s="184">
        <v>641</v>
      </c>
      <c r="D35" s="184"/>
      <c r="E35" s="208"/>
      <c r="F35" s="209" t="s">
        <v>65</v>
      </c>
      <c r="G35" s="174">
        <f>SUM(G36:G40)</f>
        <v>0</v>
      </c>
      <c r="H35" s="174">
        <f t="shared" ref="H35:K35" si="6">SUM(H36:H40)</f>
        <v>0</v>
      </c>
      <c r="I35" s="174">
        <f t="shared" si="6"/>
        <v>0</v>
      </c>
      <c r="J35" s="174">
        <f t="shared" si="6"/>
        <v>0</v>
      </c>
      <c r="K35" s="174">
        <f t="shared" si="6"/>
        <v>0</v>
      </c>
      <c r="L35" s="239"/>
      <c r="M35" s="241"/>
      <c r="N35" s="241"/>
    </row>
    <row r="36" spans="2:14" x14ac:dyDescent="0.25">
      <c r="B36" s="202"/>
      <c r="C36" s="211"/>
      <c r="D36" s="211"/>
      <c r="E36" s="195">
        <v>6412</v>
      </c>
      <c r="F36" s="240" t="s">
        <v>14</v>
      </c>
      <c r="G36" s="219">
        <v>0</v>
      </c>
      <c r="H36" s="219">
        <v>0</v>
      </c>
      <c r="I36" s="219">
        <v>0</v>
      </c>
      <c r="J36" s="219">
        <v>0</v>
      </c>
      <c r="K36" s="219">
        <v>0</v>
      </c>
      <c r="L36" s="239"/>
      <c r="M36" s="241"/>
      <c r="N36" s="241"/>
    </row>
    <row r="37" spans="2:14" x14ac:dyDescent="0.25">
      <c r="B37" s="202"/>
      <c r="C37" s="211"/>
      <c r="D37" s="211"/>
      <c r="E37" s="194">
        <v>6413</v>
      </c>
      <c r="F37" s="240" t="s">
        <v>17</v>
      </c>
      <c r="G37" s="219">
        <v>0</v>
      </c>
      <c r="H37" s="219">
        <v>0</v>
      </c>
      <c r="I37" s="219">
        <v>0</v>
      </c>
      <c r="J37" s="219">
        <v>0</v>
      </c>
      <c r="K37" s="219">
        <v>0</v>
      </c>
      <c r="L37" s="239"/>
      <c r="M37" s="241"/>
      <c r="N37" s="241"/>
    </row>
    <row r="38" spans="2:14" x14ac:dyDescent="0.25">
      <c r="B38" s="202"/>
      <c r="C38" s="211"/>
      <c r="D38" s="211"/>
      <c r="E38" s="194">
        <v>6414</v>
      </c>
      <c r="F38" s="240" t="s">
        <v>46</v>
      </c>
      <c r="G38" s="219">
        <v>0</v>
      </c>
      <c r="H38" s="219">
        <v>0</v>
      </c>
      <c r="I38" s="219">
        <v>0</v>
      </c>
      <c r="J38" s="219">
        <v>0</v>
      </c>
      <c r="K38" s="219">
        <v>0</v>
      </c>
      <c r="L38" s="239"/>
      <c r="M38" s="241"/>
      <c r="N38" s="241"/>
    </row>
    <row r="39" spans="2:14" x14ac:dyDescent="0.25">
      <c r="B39" s="202"/>
      <c r="C39" s="211"/>
      <c r="D39" s="211"/>
      <c r="E39" s="195">
        <v>6415</v>
      </c>
      <c r="F39" s="240" t="s">
        <v>49</v>
      </c>
      <c r="G39" s="219">
        <v>0</v>
      </c>
      <c r="H39" s="219">
        <v>0</v>
      </c>
      <c r="I39" s="219">
        <v>0</v>
      </c>
      <c r="J39" s="219">
        <v>0</v>
      </c>
      <c r="K39" s="219">
        <v>0</v>
      </c>
      <c r="L39" s="239"/>
      <c r="M39" s="241"/>
      <c r="N39" s="241"/>
    </row>
    <row r="40" spans="2:14" x14ac:dyDescent="0.25">
      <c r="B40" s="202"/>
      <c r="C40" s="211"/>
      <c r="D40" s="211"/>
      <c r="E40" s="195">
        <v>6416</v>
      </c>
      <c r="F40" s="242" t="s">
        <v>52</v>
      </c>
      <c r="G40" s="219">
        <v>0</v>
      </c>
      <c r="H40" s="219">
        <v>0</v>
      </c>
      <c r="I40" s="219">
        <v>0</v>
      </c>
      <c r="J40" s="219">
        <v>0</v>
      </c>
      <c r="K40" s="219">
        <v>0</v>
      </c>
      <c r="L40" s="239"/>
      <c r="M40" s="241"/>
      <c r="N40" s="241"/>
    </row>
    <row r="41" spans="2:14" ht="29.25" x14ac:dyDescent="0.25">
      <c r="B41" s="207"/>
      <c r="C41" s="233">
        <v>65</v>
      </c>
      <c r="D41" s="233"/>
      <c r="E41" s="437"/>
      <c r="F41" s="438" t="s">
        <v>176</v>
      </c>
      <c r="G41" s="439">
        <f>G42</f>
        <v>0</v>
      </c>
      <c r="H41" s="439">
        <f t="shared" ref="H41:K41" si="7">H42</f>
        <v>0</v>
      </c>
      <c r="I41" s="439">
        <f t="shared" si="7"/>
        <v>0</v>
      </c>
      <c r="J41" s="439">
        <f t="shared" si="7"/>
        <v>0</v>
      </c>
      <c r="K41" s="439">
        <f t="shared" si="7"/>
        <v>0</v>
      </c>
      <c r="L41" s="239"/>
      <c r="M41" s="241"/>
      <c r="N41" s="241"/>
    </row>
    <row r="42" spans="2:14" x14ac:dyDescent="0.25">
      <c r="B42" s="207"/>
      <c r="C42" s="184">
        <v>652</v>
      </c>
      <c r="D42" s="184"/>
      <c r="E42" s="252"/>
      <c r="F42" s="254" t="s">
        <v>66</v>
      </c>
      <c r="G42" s="253">
        <f>SUM(G43:G47)</f>
        <v>0</v>
      </c>
      <c r="H42" s="253">
        <f t="shared" ref="H42:K42" si="8">SUM(H43:H47)</f>
        <v>0</v>
      </c>
      <c r="I42" s="253">
        <f t="shared" si="8"/>
        <v>0</v>
      </c>
      <c r="J42" s="253">
        <f t="shared" si="8"/>
        <v>0</v>
      </c>
      <c r="K42" s="253">
        <f t="shared" si="8"/>
        <v>0</v>
      </c>
      <c r="L42" s="239"/>
      <c r="M42" s="241"/>
      <c r="N42" s="241"/>
    </row>
    <row r="43" spans="2:14" x14ac:dyDescent="0.25">
      <c r="B43" s="202"/>
      <c r="C43" s="211"/>
      <c r="D43" s="211"/>
      <c r="E43" s="195"/>
      <c r="F43" s="240" t="s">
        <v>14</v>
      </c>
      <c r="G43" s="219">
        <v>0</v>
      </c>
      <c r="H43" s="219">
        <v>0</v>
      </c>
      <c r="I43" s="219">
        <v>0</v>
      </c>
      <c r="J43" s="219">
        <v>0</v>
      </c>
      <c r="K43" s="219">
        <v>0</v>
      </c>
      <c r="L43" s="239"/>
      <c r="M43" s="241"/>
      <c r="N43" s="241"/>
    </row>
    <row r="44" spans="2:14" x14ac:dyDescent="0.25">
      <c r="B44" s="202"/>
      <c r="C44" s="211"/>
      <c r="D44" s="211"/>
      <c r="E44" s="195"/>
      <c r="F44" s="240" t="s">
        <v>17</v>
      </c>
      <c r="G44" s="219">
        <v>0</v>
      </c>
      <c r="H44" s="219">
        <v>0</v>
      </c>
      <c r="I44" s="219">
        <v>0</v>
      </c>
      <c r="J44" s="219">
        <v>0</v>
      </c>
      <c r="K44" s="219">
        <v>0</v>
      </c>
      <c r="L44" s="239"/>
      <c r="M44" s="241"/>
      <c r="N44" s="241"/>
    </row>
    <row r="45" spans="2:14" x14ac:dyDescent="0.25">
      <c r="B45" s="202"/>
      <c r="C45" s="211"/>
      <c r="D45" s="211"/>
      <c r="E45" s="195"/>
      <c r="F45" s="240" t="s">
        <v>46</v>
      </c>
      <c r="G45" s="219">
        <v>0</v>
      </c>
      <c r="H45" s="219">
        <v>0</v>
      </c>
      <c r="I45" s="219">
        <v>0</v>
      </c>
      <c r="J45" s="219">
        <v>0</v>
      </c>
      <c r="K45" s="219">
        <v>0</v>
      </c>
      <c r="L45" s="239"/>
      <c r="M45" s="241"/>
      <c r="N45" s="241"/>
    </row>
    <row r="46" spans="2:14" x14ac:dyDescent="0.25">
      <c r="B46" s="202"/>
      <c r="C46" s="211"/>
      <c r="D46" s="211"/>
      <c r="E46" s="195"/>
      <c r="F46" s="240" t="s">
        <v>49</v>
      </c>
      <c r="G46" s="219">
        <v>0</v>
      </c>
      <c r="H46" s="219">
        <v>0</v>
      </c>
      <c r="I46" s="219">
        <v>0</v>
      </c>
      <c r="J46" s="219">
        <v>0</v>
      </c>
      <c r="K46" s="219">
        <v>0</v>
      </c>
      <c r="L46" s="239"/>
      <c r="M46" s="241"/>
      <c r="N46" s="241"/>
    </row>
    <row r="47" spans="2:14" x14ac:dyDescent="0.25">
      <c r="B47" s="202"/>
      <c r="C47" s="211"/>
      <c r="D47" s="211"/>
      <c r="E47" s="194">
        <v>6419</v>
      </c>
      <c r="F47" s="242" t="s">
        <v>52</v>
      </c>
      <c r="G47" s="219">
        <v>0</v>
      </c>
      <c r="H47" s="219">
        <v>0</v>
      </c>
      <c r="I47" s="219">
        <v>0</v>
      </c>
      <c r="J47" s="219">
        <v>0</v>
      </c>
      <c r="K47" s="219">
        <v>0</v>
      </c>
      <c r="L47" s="239"/>
      <c r="M47" s="241"/>
      <c r="N47" s="241"/>
    </row>
    <row r="48" spans="2:14" ht="29.25" x14ac:dyDescent="0.25">
      <c r="B48" s="232"/>
      <c r="C48" s="233">
        <v>66</v>
      </c>
      <c r="D48" s="237"/>
      <c r="E48" s="238"/>
      <c r="F48" s="247" t="s">
        <v>12</v>
      </c>
      <c r="G48" s="229">
        <f>G49+G53</f>
        <v>36433.07</v>
      </c>
      <c r="H48" s="229">
        <f t="shared" ref="H48:K48" si="9">H49+H53</f>
        <v>23500</v>
      </c>
      <c r="I48" s="229">
        <f t="shared" si="9"/>
        <v>19500</v>
      </c>
      <c r="J48" s="229">
        <f t="shared" si="9"/>
        <v>19500</v>
      </c>
      <c r="K48" s="229">
        <f t="shared" si="9"/>
        <v>19500</v>
      </c>
      <c r="L48" s="239"/>
      <c r="M48" s="241"/>
      <c r="N48" s="241"/>
    </row>
    <row r="49" spans="2:14" ht="24.95" customHeight="1" x14ac:dyDescent="0.25">
      <c r="B49" s="207"/>
      <c r="C49" s="188"/>
      <c r="D49" s="187">
        <v>661</v>
      </c>
      <c r="E49" s="236"/>
      <c r="F49" s="206" t="s">
        <v>26</v>
      </c>
      <c r="G49" s="174">
        <f>SUM(G50:G52)</f>
        <v>36433.07</v>
      </c>
      <c r="H49" s="174">
        <f t="shared" ref="H49:K49" si="10">SUM(H50:H52)</f>
        <v>23500</v>
      </c>
      <c r="I49" s="174">
        <f t="shared" si="10"/>
        <v>19500</v>
      </c>
      <c r="J49" s="174">
        <f t="shared" si="10"/>
        <v>19500</v>
      </c>
      <c r="K49" s="174">
        <f t="shared" si="10"/>
        <v>19500</v>
      </c>
      <c r="L49" s="239"/>
      <c r="M49" s="241"/>
      <c r="N49" s="241"/>
    </row>
    <row r="50" spans="2:14" x14ac:dyDescent="0.25">
      <c r="B50" s="202"/>
      <c r="C50" s="214"/>
      <c r="D50" s="218"/>
      <c r="E50" s="198"/>
      <c r="F50" s="240" t="s">
        <v>17</v>
      </c>
      <c r="G50" s="221">
        <v>36433.07</v>
      </c>
      <c r="H50" s="221">
        <v>23500</v>
      </c>
      <c r="I50" s="221">
        <v>19500</v>
      </c>
      <c r="J50" s="221">
        <v>19500</v>
      </c>
      <c r="K50" s="221">
        <v>19500</v>
      </c>
      <c r="L50" s="239"/>
      <c r="M50" s="241"/>
      <c r="N50" s="241"/>
    </row>
    <row r="51" spans="2:14" x14ac:dyDescent="0.25">
      <c r="B51" s="202"/>
      <c r="C51" s="214"/>
      <c r="D51" s="218"/>
      <c r="E51" s="198"/>
      <c r="F51" s="240" t="s">
        <v>46</v>
      </c>
      <c r="G51" s="219">
        <v>0</v>
      </c>
      <c r="H51" s="219">
        <v>0</v>
      </c>
      <c r="I51" s="219">
        <v>0</v>
      </c>
      <c r="J51" s="219">
        <v>0</v>
      </c>
      <c r="K51" s="219">
        <v>0</v>
      </c>
      <c r="L51" s="239"/>
      <c r="M51" s="241"/>
      <c r="N51" s="241"/>
    </row>
    <row r="52" spans="2:14" x14ac:dyDescent="0.25">
      <c r="B52" s="202"/>
      <c r="C52" s="214"/>
      <c r="D52" s="218"/>
      <c r="E52" s="200">
        <v>6614</v>
      </c>
      <c r="F52" s="240" t="s">
        <v>49</v>
      </c>
      <c r="G52" s="219">
        <v>0</v>
      </c>
      <c r="H52" s="219">
        <v>0</v>
      </c>
      <c r="I52" s="219">
        <v>0</v>
      </c>
      <c r="J52" s="219">
        <v>0</v>
      </c>
      <c r="K52" s="219">
        <v>0</v>
      </c>
      <c r="L52" s="239"/>
      <c r="M52" s="241"/>
      <c r="N52" s="241"/>
    </row>
    <row r="53" spans="2:14" ht="33" customHeight="1" x14ac:dyDescent="0.25">
      <c r="B53" s="207"/>
      <c r="C53" s="188"/>
      <c r="D53" s="187">
        <v>663</v>
      </c>
      <c r="E53" s="236"/>
      <c r="F53" s="209" t="s">
        <v>67</v>
      </c>
      <c r="G53" s="174">
        <f>G54+G55</f>
        <v>0</v>
      </c>
      <c r="H53" s="174">
        <f t="shared" ref="H53:K53" si="11">H54+H55</f>
        <v>0</v>
      </c>
      <c r="I53" s="174">
        <f t="shared" si="11"/>
        <v>0</v>
      </c>
      <c r="J53" s="174">
        <f t="shared" si="11"/>
        <v>0</v>
      </c>
      <c r="K53" s="174">
        <f t="shared" si="11"/>
        <v>0</v>
      </c>
      <c r="L53" s="239"/>
      <c r="M53" s="241"/>
      <c r="N53" s="241"/>
    </row>
    <row r="54" spans="2:14" x14ac:dyDescent="0.25">
      <c r="B54" s="202"/>
      <c r="C54" s="214"/>
      <c r="D54" s="248"/>
      <c r="E54" s="198">
        <v>6631</v>
      </c>
      <c r="F54" s="242" t="s">
        <v>52</v>
      </c>
      <c r="G54" s="219">
        <v>0</v>
      </c>
      <c r="H54" s="219">
        <v>0</v>
      </c>
      <c r="I54" s="219">
        <v>0</v>
      </c>
      <c r="J54" s="219">
        <v>0</v>
      </c>
      <c r="K54" s="219">
        <v>0</v>
      </c>
      <c r="L54" s="239"/>
      <c r="M54" s="241"/>
      <c r="N54" s="241"/>
    </row>
    <row r="55" spans="2:14" x14ac:dyDescent="0.25">
      <c r="B55" s="202"/>
      <c r="C55" s="214"/>
      <c r="D55" s="218"/>
      <c r="E55" s="198">
        <v>6632</v>
      </c>
      <c r="F55" s="201"/>
      <c r="G55" s="219">
        <v>0</v>
      </c>
      <c r="H55" s="219">
        <v>0</v>
      </c>
      <c r="I55" s="219">
        <v>0</v>
      </c>
      <c r="J55" s="219">
        <v>0</v>
      </c>
      <c r="K55" s="219">
        <v>0</v>
      </c>
      <c r="L55" s="239"/>
      <c r="M55" s="241"/>
      <c r="N55" s="241"/>
    </row>
    <row r="56" spans="2:14" ht="25.5" x14ac:dyDescent="0.25">
      <c r="B56" s="232"/>
      <c r="C56" s="255">
        <v>67</v>
      </c>
      <c r="D56" s="256"/>
      <c r="E56" s="257"/>
      <c r="F56" s="258" t="s">
        <v>69</v>
      </c>
      <c r="G56" s="229">
        <f>G57</f>
        <v>1915847.32</v>
      </c>
      <c r="H56" s="229">
        <f t="shared" ref="H56:K56" si="12">H57</f>
        <v>2928340</v>
      </c>
      <c r="I56" s="229">
        <f t="shared" si="12"/>
        <v>6121760</v>
      </c>
      <c r="J56" s="229">
        <f t="shared" si="12"/>
        <v>3971790</v>
      </c>
      <c r="K56" s="229">
        <f t="shared" si="12"/>
        <v>3894320</v>
      </c>
      <c r="L56" s="239"/>
      <c r="M56" s="241"/>
      <c r="N56" s="241"/>
    </row>
    <row r="57" spans="2:14" ht="25.5" x14ac:dyDescent="0.25">
      <c r="B57" s="207"/>
      <c r="C57" s="188"/>
      <c r="D57" s="189">
        <v>671</v>
      </c>
      <c r="E57" s="250"/>
      <c r="F57" s="251" t="s">
        <v>70</v>
      </c>
      <c r="G57" s="174">
        <f>SUM(G58:G60)</f>
        <v>1915847.32</v>
      </c>
      <c r="H57" s="174">
        <f>SUM(H58:H60)</f>
        <v>2928340</v>
      </c>
      <c r="I57" s="174">
        <f>SUM(I58:I60)</f>
        <v>6121760</v>
      </c>
      <c r="J57" s="174">
        <f>SUM(J58:J60)</f>
        <v>3971790</v>
      </c>
      <c r="K57" s="174">
        <f>SUM(K58:K60)</f>
        <v>3894320</v>
      </c>
      <c r="L57" s="239"/>
      <c r="M57" s="241"/>
      <c r="N57" s="241"/>
    </row>
    <row r="58" spans="2:14" x14ac:dyDescent="0.25">
      <c r="B58" s="202"/>
      <c r="C58" s="211"/>
      <c r="D58" s="218"/>
      <c r="E58" s="198">
        <v>6711</v>
      </c>
      <c r="F58" s="240" t="s">
        <v>14</v>
      </c>
      <c r="G58" s="222">
        <v>1915847.32</v>
      </c>
      <c r="H58" s="222">
        <v>2928340</v>
      </c>
      <c r="I58" s="222">
        <v>6121760</v>
      </c>
      <c r="J58" s="222">
        <v>3971790</v>
      </c>
      <c r="K58" s="222">
        <v>3894320</v>
      </c>
      <c r="L58" s="239"/>
      <c r="M58" s="241"/>
      <c r="N58" s="241"/>
    </row>
    <row r="59" spans="2:14" x14ac:dyDescent="0.25">
      <c r="B59" s="202"/>
      <c r="C59" s="211"/>
      <c r="D59" s="218"/>
      <c r="E59" s="198">
        <v>6712</v>
      </c>
      <c r="F59" s="196"/>
      <c r="G59" s="222"/>
      <c r="H59" s="222"/>
      <c r="I59" s="222"/>
      <c r="J59" s="222"/>
      <c r="K59" s="222"/>
      <c r="L59" s="239"/>
      <c r="M59" s="241"/>
      <c r="N59" s="241"/>
    </row>
    <row r="60" spans="2:14" x14ac:dyDescent="0.25">
      <c r="B60" s="202"/>
      <c r="C60" s="211"/>
      <c r="D60" s="218"/>
      <c r="E60" s="198">
        <v>6714</v>
      </c>
      <c r="F60" s="196"/>
      <c r="G60" s="223"/>
      <c r="H60" s="223"/>
      <c r="I60" s="223"/>
      <c r="J60" s="223"/>
      <c r="K60" s="223"/>
      <c r="L60" s="239"/>
      <c r="M60" s="241"/>
      <c r="N60" s="241"/>
    </row>
    <row r="61" spans="2:14" x14ac:dyDescent="0.25">
      <c r="B61" s="232"/>
      <c r="C61" s="264">
        <v>68</v>
      </c>
      <c r="D61" s="255"/>
      <c r="E61" s="265"/>
      <c r="F61" s="258" t="s">
        <v>131</v>
      </c>
      <c r="G61" s="259">
        <f>G62</f>
        <v>0</v>
      </c>
      <c r="H61" s="259">
        <f t="shared" ref="H61:K61" si="13">H62</f>
        <v>0</v>
      </c>
      <c r="I61" s="259">
        <f t="shared" si="13"/>
        <v>0</v>
      </c>
      <c r="J61" s="259">
        <f t="shared" si="13"/>
        <v>0</v>
      </c>
      <c r="K61" s="259">
        <f t="shared" si="13"/>
        <v>0</v>
      </c>
      <c r="L61" s="239"/>
      <c r="M61" s="241"/>
      <c r="N61" s="241"/>
    </row>
    <row r="62" spans="2:14" x14ac:dyDescent="0.25">
      <c r="B62" s="207"/>
      <c r="C62" s="266"/>
      <c r="D62" s="188">
        <v>683</v>
      </c>
      <c r="E62" s="267"/>
      <c r="F62" s="251" t="s">
        <v>132</v>
      </c>
      <c r="G62" s="260">
        <f>SUM(G63:G65)</f>
        <v>0</v>
      </c>
      <c r="H62" s="260">
        <f t="shared" ref="H62:K62" si="14">SUM(H63:H65)</f>
        <v>0</v>
      </c>
      <c r="I62" s="260">
        <f t="shared" si="14"/>
        <v>0</v>
      </c>
      <c r="J62" s="260">
        <f t="shared" si="14"/>
        <v>0</v>
      </c>
      <c r="K62" s="260">
        <f t="shared" si="14"/>
        <v>0</v>
      </c>
      <c r="L62" s="239"/>
      <c r="M62" s="241"/>
      <c r="N62" s="241"/>
    </row>
    <row r="63" spans="2:14" x14ac:dyDescent="0.25">
      <c r="B63" s="202"/>
      <c r="C63" s="215"/>
      <c r="D63" s="211"/>
      <c r="E63" s="194"/>
      <c r="F63" s="240" t="s">
        <v>17</v>
      </c>
      <c r="G63" s="219">
        <v>0</v>
      </c>
      <c r="H63" s="219">
        <v>0</v>
      </c>
      <c r="I63" s="219">
        <v>0</v>
      </c>
      <c r="J63" s="219">
        <v>0</v>
      </c>
      <c r="K63" s="219">
        <v>0</v>
      </c>
      <c r="L63" s="239"/>
      <c r="M63" s="241"/>
      <c r="N63" s="241"/>
    </row>
    <row r="64" spans="2:14" x14ac:dyDescent="0.25">
      <c r="B64" s="202"/>
      <c r="C64" s="215"/>
      <c r="D64" s="211"/>
      <c r="E64" s="194"/>
      <c r="F64" s="240" t="s">
        <v>46</v>
      </c>
      <c r="G64" s="219">
        <v>0</v>
      </c>
      <c r="H64" s="219">
        <v>0</v>
      </c>
      <c r="I64" s="219">
        <v>0</v>
      </c>
      <c r="J64" s="219">
        <v>0</v>
      </c>
      <c r="K64" s="219">
        <v>0</v>
      </c>
      <c r="L64" s="239"/>
      <c r="M64" s="241"/>
      <c r="N64" s="241"/>
    </row>
    <row r="65" spans="2:15" x14ac:dyDescent="0.25">
      <c r="B65" s="203"/>
      <c r="C65" s="216"/>
      <c r="D65" s="212"/>
      <c r="E65" s="204"/>
      <c r="F65" s="249" t="s">
        <v>49</v>
      </c>
      <c r="G65" s="220">
        <v>0</v>
      </c>
      <c r="H65" s="220">
        <v>0</v>
      </c>
      <c r="I65" s="220">
        <v>0</v>
      </c>
      <c r="J65" s="220">
        <v>0</v>
      </c>
      <c r="K65" s="220">
        <v>0</v>
      </c>
      <c r="L65" s="239"/>
      <c r="M65" s="241"/>
      <c r="N65" s="241"/>
    </row>
    <row r="66" spans="2:15" hidden="1" x14ac:dyDescent="0.25">
      <c r="B66" s="176">
        <v>7</v>
      </c>
      <c r="C66" s="177"/>
      <c r="D66" s="178"/>
      <c r="E66" s="178"/>
      <c r="F66" s="179" t="s">
        <v>18</v>
      </c>
      <c r="G66" s="180">
        <f t="shared" ref="G66:H66" si="15">G67</f>
        <v>0</v>
      </c>
      <c r="H66" s="180">
        <f t="shared" si="15"/>
        <v>0</v>
      </c>
      <c r="I66" s="180">
        <f>I67</f>
        <v>0</v>
      </c>
      <c r="J66" s="180">
        <f t="shared" ref="J66:K66" si="16">J67</f>
        <v>0</v>
      </c>
      <c r="K66" s="180">
        <f t="shared" si="16"/>
        <v>0</v>
      </c>
      <c r="L66" s="239"/>
      <c r="M66" s="241"/>
      <c r="N66" s="241"/>
    </row>
    <row r="67" spans="2:15" ht="30.75" hidden="1" customHeight="1" x14ac:dyDescent="0.3">
      <c r="B67" s="11"/>
      <c r="C67" s="11">
        <v>72</v>
      </c>
      <c r="D67" s="12"/>
      <c r="E67" s="12"/>
      <c r="F67" s="19" t="s">
        <v>19</v>
      </c>
      <c r="G67" s="113">
        <f t="shared" ref="G67:H67" si="17">G68+G69+G71</f>
        <v>0</v>
      </c>
      <c r="H67" s="113">
        <f t="shared" si="17"/>
        <v>0</v>
      </c>
      <c r="I67" s="113">
        <f>I68+I69+I71</f>
        <v>0</v>
      </c>
      <c r="J67" s="113">
        <f t="shared" ref="J67:K67" si="18">J68+J69+J71</f>
        <v>0</v>
      </c>
      <c r="K67" s="113">
        <f t="shared" si="18"/>
        <v>0</v>
      </c>
      <c r="L67" s="239"/>
      <c r="M67" s="241"/>
      <c r="N67" s="241"/>
    </row>
    <row r="68" spans="2:15" ht="14.45" hidden="1" x14ac:dyDescent="0.3">
      <c r="B68" s="11"/>
      <c r="C68" s="11"/>
      <c r="D68" s="51">
        <v>721</v>
      </c>
      <c r="E68" s="51"/>
      <c r="F68" s="53" t="s">
        <v>27</v>
      </c>
      <c r="G68" s="59">
        <f t="shared" ref="G68:H69" si="19">G69</f>
        <v>0</v>
      </c>
      <c r="H68" s="59">
        <f t="shared" si="19"/>
        <v>0</v>
      </c>
      <c r="I68" s="59">
        <f>I69</f>
        <v>0</v>
      </c>
      <c r="J68" s="59">
        <f t="shared" ref="J68:K69" si="20">J69</f>
        <v>0</v>
      </c>
      <c r="K68" s="59">
        <f t="shared" si="20"/>
        <v>0</v>
      </c>
      <c r="L68" s="239"/>
      <c r="M68" s="241"/>
      <c r="N68" s="241"/>
    </row>
    <row r="69" spans="2:15" ht="14.45" hidden="1" x14ac:dyDescent="0.3">
      <c r="B69" s="11"/>
      <c r="C69" s="11"/>
      <c r="D69" s="56">
        <v>723</v>
      </c>
      <c r="E69" s="56"/>
      <c r="F69" s="57" t="s">
        <v>133</v>
      </c>
      <c r="G69" s="59">
        <f t="shared" si="19"/>
        <v>0</v>
      </c>
      <c r="H69" s="59">
        <f t="shared" si="19"/>
        <v>0</v>
      </c>
      <c r="I69" s="59">
        <f>I70</f>
        <v>0</v>
      </c>
      <c r="J69" s="59">
        <f t="shared" si="20"/>
        <v>0</v>
      </c>
      <c r="K69" s="59">
        <f>K70</f>
        <v>0</v>
      </c>
      <c r="L69" s="239"/>
      <c r="M69" s="241"/>
      <c r="N69" s="241"/>
    </row>
    <row r="70" spans="2:15" ht="14.45" hidden="1" x14ac:dyDescent="0.3">
      <c r="B70" s="11"/>
      <c r="C70" s="11"/>
      <c r="D70" s="56"/>
      <c r="E70" s="56">
        <v>7231</v>
      </c>
      <c r="F70" s="57" t="s">
        <v>115</v>
      </c>
      <c r="G70" s="123"/>
      <c r="H70" s="123"/>
      <c r="I70" s="123"/>
      <c r="J70" s="123"/>
      <c r="K70" s="123"/>
      <c r="L70" s="239"/>
      <c r="M70" s="241"/>
      <c r="N70" s="241"/>
    </row>
    <row r="71" spans="2:15" ht="26.45" hidden="1" x14ac:dyDescent="0.3">
      <c r="B71" s="11"/>
      <c r="C71" s="11"/>
      <c r="D71" s="56">
        <v>725</v>
      </c>
      <c r="E71" s="56"/>
      <c r="F71" s="57" t="s">
        <v>134</v>
      </c>
      <c r="G71" s="59">
        <f t="shared" ref="G71:H71" si="21">G72</f>
        <v>0</v>
      </c>
      <c r="H71" s="59">
        <f t="shared" si="21"/>
        <v>0</v>
      </c>
      <c r="I71" s="59">
        <f>I72</f>
        <v>0</v>
      </c>
      <c r="J71" s="59">
        <f t="shared" ref="J71" si="22">J72</f>
        <v>0</v>
      </c>
      <c r="K71" s="59">
        <f>K72</f>
        <v>0</v>
      </c>
      <c r="L71" s="239"/>
      <c r="M71" s="241"/>
      <c r="N71" s="241"/>
    </row>
    <row r="72" spans="2:15" ht="14.45" hidden="1" x14ac:dyDescent="0.3">
      <c r="B72" s="11"/>
      <c r="C72" s="11"/>
      <c r="D72" s="56"/>
      <c r="E72" s="56">
        <v>7252</v>
      </c>
      <c r="F72" s="57" t="s">
        <v>126</v>
      </c>
      <c r="G72" s="123"/>
      <c r="H72" s="123"/>
      <c r="I72" s="123"/>
      <c r="J72" s="123"/>
      <c r="K72" s="123"/>
      <c r="L72" s="239"/>
      <c r="M72" s="241"/>
      <c r="N72" s="241"/>
    </row>
    <row r="73" spans="2:15" ht="14.45" hidden="1" x14ac:dyDescent="0.3">
      <c r="B73" s="11"/>
      <c r="C73" s="11"/>
      <c r="D73" s="11"/>
      <c r="E73" s="11"/>
      <c r="F73" s="19"/>
      <c r="G73" s="123"/>
      <c r="H73" s="123"/>
      <c r="I73" s="123"/>
      <c r="J73" s="123"/>
      <c r="K73" s="123"/>
      <c r="L73" s="239"/>
      <c r="M73" s="241"/>
      <c r="N73" s="241"/>
    </row>
    <row r="74" spans="2:15" x14ac:dyDescent="0.25">
      <c r="B74" s="54"/>
      <c r="C74" s="54"/>
      <c r="D74" s="54"/>
      <c r="E74" s="54"/>
      <c r="F74" s="55"/>
      <c r="G74" s="324"/>
      <c r="H74" s="324"/>
      <c r="I74" s="325"/>
      <c r="J74" s="325"/>
      <c r="K74" s="325"/>
      <c r="L74" s="239"/>
      <c r="M74" s="240"/>
      <c r="N74" s="241"/>
    </row>
    <row r="75" spans="2:15" x14ac:dyDescent="0.25">
      <c r="B75" s="58"/>
      <c r="C75" s="58"/>
      <c r="D75" s="58"/>
      <c r="E75" s="58"/>
      <c r="F75" s="58"/>
      <c r="G75" s="261"/>
      <c r="H75" s="261"/>
      <c r="I75" s="261"/>
      <c r="J75" s="261"/>
      <c r="K75" s="261"/>
      <c r="L75" s="239"/>
      <c r="M75" s="240"/>
      <c r="N75" s="241"/>
    </row>
    <row r="76" spans="2:15" ht="36.75" customHeight="1" x14ac:dyDescent="0.25">
      <c r="B76" s="482" t="s">
        <v>7</v>
      </c>
      <c r="C76" s="483"/>
      <c r="D76" s="483"/>
      <c r="E76" s="483"/>
      <c r="F76" s="484"/>
      <c r="G76" s="326" t="s">
        <v>183</v>
      </c>
      <c r="H76" s="326" t="s">
        <v>184</v>
      </c>
      <c r="I76" s="312" t="s">
        <v>185</v>
      </c>
      <c r="J76" s="312" t="s">
        <v>169</v>
      </c>
      <c r="K76" s="312" t="s">
        <v>186</v>
      </c>
      <c r="L76" s="143"/>
      <c r="M76" s="240"/>
      <c r="N76" s="241"/>
    </row>
    <row r="77" spans="2:15" x14ac:dyDescent="0.25">
      <c r="B77" s="476">
        <v>1</v>
      </c>
      <c r="C77" s="477"/>
      <c r="D77" s="477"/>
      <c r="E77" s="477"/>
      <c r="F77" s="477"/>
      <c r="G77" s="327">
        <v>2</v>
      </c>
      <c r="H77" s="328">
        <v>3</v>
      </c>
      <c r="I77" s="327">
        <v>4</v>
      </c>
      <c r="J77" s="327">
        <v>5</v>
      </c>
      <c r="K77" s="327">
        <v>6</v>
      </c>
      <c r="L77" s="144"/>
      <c r="M77" s="242"/>
      <c r="N77" s="241"/>
    </row>
    <row r="78" spans="2:15" x14ac:dyDescent="0.25">
      <c r="B78" s="309"/>
      <c r="C78" s="309"/>
      <c r="D78" s="309"/>
      <c r="E78" s="309"/>
      <c r="F78" s="169" t="s">
        <v>33</v>
      </c>
      <c r="G78" s="310">
        <f>G79+G103</f>
        <v>1973604.5999999996</v>
      </c>
      <c r="H78" s="310">
        <f t="shared" ref="H78:K78" si="23">H79+H103</f>
        <v>2994043</v>
      </c>
      <c r="I78" s="310">
        <f t="shared" si="23"/>
        <v>6138260</v>
      </c>
      <c r="J78" s="310">
        <f t="shared" si="23"/>
        <v>3988290</v>
      </c>
      <c r="K78" s="310">
        <f t="shared" si="23"/>
        <v>3910820</v>
      </c>
      <c r="L78" s="241"/>
      <c r="M78" s="241"/>
      <c r="N78" s="241"/>
    </row>
    <row r="79" spans="2:15" x14ac:dyDescent="0.25">
      <c r="B79" s="294">
        <v>3</v>
      </c>
      <c r="C79" s="295"/>
      <c r="D79" s="296"/>
      <c r="E79" s="295"/>
      <c r="F79" s="294" t="s">
        <v>4</v>
      </c>
      <c r="G79" s="297">
        <f>G80+G83+G90+G96</f>
        <v>1922887.8599999996</v>
      </c>
      <c r="H79" s="297">
        <f t="shared" ref="H79:K79" si="24">H80+H83+H90+H96</f>
        <v>2856383</v>
      </c>
      <c r="I79" s="297">
        <f t="shared" si="24"/>
        <v>3760760</v>
      </c>
      <c r="J79" s="297">
        <f t="shared" si="24"/>
        <v>3876290</v>
      </c>
      <c r="K79" s="297">
        <f t="shared" si="24"/>
        <v>3826820</v>
      </c>
      <c r="L79" s="241"/>
      <c r="N79" s="241"/>
      <c r="O79" s="61"/>
    </row>
    <row r="80" spans="2:15" x14ac:dyDescent="0.25">
      <c r="B80" s="224"/>
      <c r="C80" s="225">
        <v>31</v>
      </c>
      <c r="D80" s="292"/>
      <c r="E80" s="225"/>
      <c r="F80" s="224" t="s">
        <v>5</v>
      </c>
      <c r="G80" s="229">
        <f>SUM(G81:G82)</f>
        <v>1552471.66</v>
      </c>
      <c r="H80" s="229">
        <f>SUM(H81:H82)</f>
        <v>2195040</v>
      </c>
      <c r="I80" s="229">
        <f>SUM(I81:I82)</f>
        <v>2776640</v>
      </c>
      <c r="J80" s="229">
        <f>SUM(J81:J82)</f>
        <v>2862690</v>
      </c>
      <c r="K80" s="229">
        <f>SUM(K81:K82)</f>
        <v>2782830</v>
      </c>
      <c r="L80" s="241"/>
      <c r="N80" s="241"/>
    </row>
    <row r="81" spans="2:14" x14ac:dyDescent="0.25">
      <c r="B81" s="268"/>
      <c r="C81" s="277"/>
      <c r="D81" s="278"/>
      <c r="E81" s="269"/>
      <c r="F81" s="270" t="s">
        <v>14</v>
      </c>
      <c r="G81" s="329">
        <v>1552471.66</v>
      </c>
      <c r="H81" s="330">
        <v>2195040</v>
      </c>
      <c r="I81" s="329">
        <v>2776640</v>
      </c>
      <c r="J81" s="330">
        <v>2862690</v>
      </c>
      <c r="K81" s="329">
        <v>2782830</v>
      </c>
      <c r="L81" s="241"/>
      <c r="N81" s="241"/>
    </row>
    <row r="82" spans="2:14" x14ac:dyDescent="0.25">
      <c r="B82" s="203"/>
      <c r="C82" s="212"/>
      <c r="D82" s="212"/>
      <c r="E82" s="204">
        <v>3111</v>
      </c>
      <c r="F82" s="249"/>
      <c r="G82" s="288"/>
      <c r="H82" s="271"/>
      <c r="I82" s="290"/>
      <c r="J82" s="271"/>
      <c r="K82" s="288"/>
      <c r="L82" s="241"/>
      <c r="N82" s="241"/>
    </row>
    <row r="83" spans="2:14" x14ac:dyDescent="0.25">
      <c r="B83" s="293"/>
      <c r="C83" s="255">
        <v>32</v>
      </c>
      <c r="D83" s="256"/>
      <c r="E83" s="257"/>
      <c r="F83" s="265" t="s">
        <v>9</v>
      </c>
      <c r="G83" s="229">
        <f>SUM(G84:G89)</f>
        <v>324995.17</v>
      </c>
      <c r="H83" s="229">
        <f t="shared" ref="H83:K83" si="25">SUM(H84:H89)</f>
        <v>626543</v>
      </c>
      <c r="I83" s="229">
        <f t="shared" si="25"/>
        <v>981120</v>
      </c>
      <c r="J83" s="229">
        <f t="shared" si="25"/>
        <v>1010400</v>
      </c>
      <c r="K83" s="229">
        <f t="shared" si="25"/>
        <v>1040690</v>
      </c>
      <c r="L83" s="241"/>
      <c r="M83" s="241"/>
      <c r="N83" s="241"/>
    </row>
    <row r="84" spans="2:14" x14ac:dyDescent="0.25">
      <c r="B84" s="202"/>
      <c r="C84" s="211"/>
      <c r="D84" s="214"/>
      <c r="E84" s="199"/>
      <c r="F84" s="240" t="s">
        <v>14</v>
      </c>
      <c r="G84" s="221">
        <v>312487.67</v>
      </c>
      <c r="H84" s="197">
        <v>600000</v>
      </c>
      <c r="I84" s="221">
        <v>964620</v>
      </c>
      <c r="J84" s="197">
        <v>993900</v>
      </c>
      <c r="K84" s="329">
        <v>1024190</v>
      </c>
      <c r="L84" s="241"/>
      <c r="M84" s="241"/>
      <c r="N84" s="241"/>
    </row>
    <row r="85" spans="2:14" x14ac:dyDescent="0.25">
      <c r="B85" s="202"/>
      <c r="C85" s="214"/>
      <c r="D85" s="211"/>
      <c r="E85" s="194">
        <v>3211</v>
      </c>
      <c r="F85" s="240" t="s">
        <v>17</v>
      </c>
      <c r="G85" s="289">
        <v>12507.5</v>
      </c>
      <c r="H85" s="261">
        <v>26543</v>
      </c>
      <c r="I85" s="221">
        <v>16500</v>
      </c>
      <c r="J85" s="261">
        <v>16500</v>
      </c>
      <c r="K85" s="289">
        <v>16500</v>
      </c>
      <c r="L85" s="241"/>
      <c r="M85" s="241"/>
      <c r="N85" s="241"/>
    </row>
    <row r="86" spans="2:14" x14ac:dyDescent="0.25">
      <c r="B86" s="202"/>
      <c r="C86" s="214"/>
      <c r="D86" s="211"/>
      <c r="E86" s="194"/>
      <c r="F86" s="240" t="s">
        <v>45</v>
      </c>
      <c r="G86" s="441">
        <v>0</v>
      </c>
      <c r="H86" s="441">
        <v>0</v>
      </c>
      <c r="I86" s="441">
        <v>0</v>
      </c>
      <c r="J86" s="441">
        <v>0</v>
      </c>
      <c r="K86" s="289">
        <v>0</v>
      </c>
      <c r="L86" s="241"/>
      <c r="M86" s="241"/>
      <c r="N86" s="241"/>
    </row>
    <row r="87" spans="2:14" ht="18" customHeight="1" x14ac:dyDescent="0.25">
      <c r="B87" s="202"/>
      <c r="C87" s="214"/>
      <c r="D87" s="218"/>
      <c r="E87" s="194">
        <v>3212</v>
      </c>
      <c r="F87" s="240" t="s">
        <v>46</v>
      </c>
      <c r="G87" s="441">
        <v>0</v>
      </c>
      <c r="H87" s="441">
        <v>0</v>
      </c>
      <c r="I87" s="441">
        <v>0</v>
      </c>
      <c r="J87" s="441">
        <v>0</v>
      </c>
      <c r="K87" s="289">
        <v>0</v>
      </c>
      <c r="L87" s="241"/>
      <c r="M87" s="241"/>
      <c r="N87" s="241"/>
    </row>
    <row r="88" spans="2:14" ht="15" customHeight="1" x14ac:dyDescent="0.25">
      <c r="B88" s="202"/>
      <c r="C88" s="214"/>
      <c r="D88" s="218"/>
      <c r="E88" s="194">
        <v>3213</v>
      </c>
      <c r="F88" s="240" t="s">
        <v>49</v>
      </c>
      <c r="G88" s="441">
        <v>0</v>
      </c>
      <c r="H88" s="441">
        <v>0</v>
      </c>
      <c r="I88" s="441">
        <v>0</v>
      </c>
      <c r="J88" s="441">
        <v>0</v>
      </c>
      <c r="K88" s="289">
        <v>0</v>
      </c>
      <c r="L88" s="241"/>
      <c r="M88" s="241"/>
      <c r="N88" s="241"/>
    </row>
    <row r="89" spans="2:14" x14ac:dyDescent="0.25">
      <c r="B89" s="203"/>
      <c r="C89" s="279"/>
      <c r="D89" s="284"/>
      <c r="E89" s="204">
        <v>3214</v>
      </c>
      <c r="F89" s="243" t="s">
        <v>52</v>
      </c>
      <c r="G89" s="441">
        <v>0</v>
      </c>
      <c r="H89" s="441">
        <v>0</v>
      </c>
      <c r="I89" s="441">
        <v>0</v>
      </c>
      <c r="J89" s="441">
        <v>0</v>
      </c>
      <c r="K89" s="289">
        <v>0</v>
      </c>
      <c r="L89" s="241"/>
      <c r="M89" s="241"/>
      <c r="N89" s="241"/>
    </row>
    <row r="90" spans="2:14" x14ac:dyDescent="0.25">
      <c r="B90" s="293"/>
      <c r="C90" s="255">
        <v>34</v>
      </c>
      <c r="D90" s="256"/>
      <c r="E90" s="265"/>
      <c r="F90" s="298" t="s">
        <v>102</v>
      </c>
      <c r="G90" s="229">
        <f>SUM(G91:G95)</f>
        <v>1126.6400000000001</v>
      </c>
      <c r="H90" s="229">
        <f t="shared" ref="H90:K90" si="26">SUM(H91:H95)</f>
        <v>2800</v>
      </c>
      <c r="I90" s="229">
        <f t="shared" si="26"/>
        <v>3000</v>
      </c>
      <c r="J90" s="229">
        <f t="shared" si="26"/>
        <v>3200</v>
      </c>
      <c r="K90" s="229">
        <f t="shared" si="26"/>
        <v>3300</v>
      </c>
      <c r="L90" s="241"/>
      <c r="M90" s="241"/>
      <c r="N90" s="241"/>
    </row>
    <row r="91" spans="2:14" x14ac:dyDescent="0.25">
      <c r="B91" s="202"/>
      <c r="C91" s="214"/>
      <c r="D91" s="214"/>
      <c r="E91" s="199"/>
      <c r="F91" s="240" t="s">
        <v>14</v>
      </c>
      <c r="G91" s="221">
        <v>1126.6400000000001</v>
      </c>
      <c r="H91" s="197">
        <v>2800</v>
      </c>
      <c r="I91" s="221">
        <v>3000</v>
      </c>
      <c r="J91" s="197">
        <v>3200</v>
      </c>
      <c r="K91" s="221">
        <v>3300</v>
      </c>
      <c r="L91" s="241"/>
      <c r="M91" s="241"/>
      <c r="N91" s="241"/>
    </row>
    <row r="92" spans="2:14" x14ac:dyDescent="0.25">
      <c r="B92" s="202"/>
      <c r="C92" s="214"/>
      <c r="D92" s="218"/>
      <c r="E92" s="194">
        <v>3427</v>
      </c>
      <c r="F92" s="240" t="s">
        <v>17</v>
      </c>
      <c r="G92" s="441">
        <v>0</v>
      </c>
      <c r="H92" s="441">
        <v>0</v>
      </c>
      <c r="I92" s="441">
        <v>0</v>
      </c>
      <c r="J92" s="441">
        <v>0</v>
      </c>
      <c r="K92" s="289">
        <v>0</v>
      </c>
      <c r="L92" s="241"/>
      <c r="M92" s="241"/>
      <c r="N92" s="241"/>
    </row>
    <row r="93" spans="2:14" x14ac:dyDescent="0.25">
      <c r="B93" s="202"/>
      <c r="C93" s="214"/>
      <c r="D93" s="214"/>
      <c r="E93" s="199"/>
      <c r="F93" s="240" t="s">
        <v>46</v>
      </c>
      <c r="G93" s="441">
        <v>0</v>
      </c>
      <c r="H93" s="441">
        <v>0</v>
      </c>
      <c r="I93" s="441">
        <v>0</v>
      </c>
      <c r="J93" s="441">
        <v>0</v>
      </c>
      <c r="K93" s="289">
        <v>0</v>
      </c>
      <c r="L93" s="241"/>
      <c r="M93" s="241"/>
      <c r="N93" s="241"/>
    </row>
    <row r="94" spans="2:14" x14ac:dyDescent="0.25">
      <c r="B94" s="202"/>
      <c r="C94" s="214"/>
      <c r="D94" s="218"/>
      <c r="E94" s="194">
        <v>3431</v>
      </c>
      <c r="F94" s="240" t="s">
        <v>49</v>
      </c>
      <c r="G94" s="441">
        <v>0</v>
      </c>
      <c r="H94" s="441">
        <v>0</v>
      </c>
      <c r="I94" s="441">
        <v>0</v>
      </c>
      <c r="J94" s="441">
        <v>0</v>
      </c>
      <c r="K94" s="289">
        <v>0</v>
      </c>
      <c r="L94" s="241"/>
      <c r="M94" s="241"/>
      <c r="N94" s="241"/>
    </row>
    <row r="95" spans="2:14" x14ac:dyDescent="0.25">
      <c r="B95" s="203"/>
      <c r="C95" s="279"/>
      <c r="D95" s="284"/>
      <c r="E95" s="204">
        <v>3433</v>
      </c>
      <c r="F95" s="243" t="s">
        <v>52</v>
      </c>
      <c r="G95" s="441">
        <v>0</v>
      </c>
      <c r="H95" s="441">
        <v>0</v>
      </c>
      <c r="I95" s="441">
        <v>0</v>
      </c>
      <c r="J95" s="441">
        <v>0</v>
      </c>
      <c r="K95" s="288">
        <v>0</v>
      </c>
      <c r="L95" s="241"/>
      <c r="M95" s="241"/>
      <c r="N95" s="241"/>
    </row>
    <row r="96" spans="2:14" x14ac:dyDescent="0.25">
      <c r="B96" s="293"/>
      <c r="C96" s="299">
        <v>38</v>
      </c>
      <c r="D96" s="300"/>
      <c r="E96" s="301"/>
      <c r="F96" s="302" t="s">
        <v>123</v>
      </c>
      <c r="G96" s="229">
        <f>SUM(G97:G102)</f>
        <v>44294.39</v>
      </c>
      <c r="H96" s="229">
        <f t="shared" ref="H96:K96" si="27">SUM(H97:H102)</f>
        <v>32000</v>
      </c>
      <c r="I96" s="229">
        <f t="shared" si="27"/>
        <v>0</v>
      </c>
      <c r="J96" s="229">
        <f t="shared" si="27"/>
        <v>0</v>
      </c>
      <c r="K96" s="229">
        <f t="shared" si="27"/>
        <v>0</v>
      </c>
      <c r="L96" s="241"/>
      <c r="M96" s="241"/>
      <c r="N96" s="241"/>
    </row>
    <row r="97" spans="1:14" x14ac:dyDescent="0.25">
      <c r="B97" s="202"/>
      <c r="C97" s="280"/>
      <c r="D97" s="285"/>
      <c r="E97" s="263"/>
      <c r="F97" s="240" t="s">
        <v>14</v>
      </c>
      <c r="G97" s="441">
        <v>0</v>
      </c>
      <c r="H97" s="441">
        <v>0</v>
      </c>
      <c r="I97" s="441">
        <v>0</v>
      </c>
      <c r="J97" s="441">
        <v>0</v>
      </c>
      <c r="K97" s="443">
        <v>0</v>
      </c>
      <c r="L97" s="241"/>
      <c r="M97" s="241"/>
      <c r="N97" s="241"/>
    </row>
    <row r="98" spans="1:14" x14ac:dyDescent="0.25">
      <c r="B98" s="202"/>
      <c r="C98" s="280"/>
      <c r="D98" s="285"/>
      <c r="E98" s="263"/>
      <c r="F98" s="240" t="s">
        <v>17</v>
      </c>
      <c r="G98" s="441">
        <v>0</v>
      </c>
      <c r="H98" s="441">
        <v>0</v>
      </c>
      <c r="I98" s="441">
        <v>0</v>
      </c>
      <c r="J98" s="441">
        <v>0</v>
      </c>
      <c r="K98" s="289">
        <v>0</v>
      </c>
      <c r="L98" s="241"/>
      <c r="M98" s="241"/>
      <c r="N98" s="241"/>
    </row>
    <row r="99" spans="1:14" x14ac:dyDescent="0.25">
      <c r="B99" s="202"/>
      <c r="C99" s="280"/>
      <c r="D99" s="285"/>
      <c r="E99" s="263"/>
      <c r="F99" s="240" t="s">
        <v>45</v>
      </c>
      <c r="G99" s="221">
        <v>44294.39</v>
      </c>
      <c r="H99" s="197">
        <v>32000</v>
      </c>
      <c r="I99" s="221">
        <v>0</v>
      </c>
      <c r="J99" s="197">
        <v>0</v>
      </c>
      <c r="K99" s="221">
        <v>0</v>
      </c>
      <c r="L99" s="241"/>
      <c r="M99" s="241"/>
      <c r="N99" s="241"/>
    </row>
    <row r="100" spans="1:14" x14ac:dyDescent="0.25">
      <c r="B100" s="202"/>
      <c r="C100" s="280"/>
      <c r="D100" s="285"/>
      <c r="E100" s="263"/>
      <c r="F100" s="240" t="s">
        <v>46</v>
      </c>
      <c r="G100" s="441">
        <v>0</v>
      </c>
      <c r="H100" s="441">
        <v>0</v>
      </c>
      <c r="I100" s="441">
        <v>0</v>
      </c>
      <c r="J100" s="441">
        <v>0</v>
      </c>
      <c r="K100" s="289">
        <v>0</v>
      </c>
      <c r="L100" s="241"/>
      <c r="M100" s="241"/>
      <c r="N100" s="241"/>
    </row>
    <row r="101" spans="1:14" x14ac:dyDescent="0.25">
      <c r="B101" s="202"/>
      <c r="C101" s="280"/>
      <c r="D101" s="286"/>
      <c r="E101" s="263"/>
      <c r="F101" s="240" t="s">
        <v>49</v>
      </c>
      <c r="G101" s="441">
        <v>0</v>
      </c>
      <c r="H101" s="441">
        <v>0</v>
      </c>
      <c r="I101" s="441">
        <v>0</v>
      </c>
      <c r="J101" s="441">
        <v>0</v>
      </c>
      <c r="K101" s="289">
        <v>0</v>
      </c>
      <c r="L101" s="241"/>
      <c r="M101" s="241"/>
      <c r="N101" s="241"/>
    </row>
    <row r="102" spans="1:14" x14ac:dyDescent="0.25">
      <c r="A102" s="175"/>
      <c r="B102" s="203"/>
      <c r="C102" s="281"/>
      <c r="D102" s="287"/>
      <c r="E102" s="273">
        <v>3811</v>
      </c>
      <c r="F102" s="243" t="s">
        <v>52</v>
      </c>
      <c r="G102" s="441">
        <v>0</v>
      </c>
      <c r="H102" s="441">
        <v>0</v>
      </c>
      <c r="I102" s="441">
        <v>0</v>
      </c>
      <c r="J102" s="441">
        <v>0</v>
      </c>
      <c r="K102" s="288">
        <v>0</v>
      </c>
      <c r="L102" s="241"/>
      <c r="M102" s="241"/>
      <c r="N102" s="241"/>
    </row>
    <row r="103" spans="1:14" x14ac:dyDescent="0.25">
      <c r="B103" s="305">
        <v>4</v>
      </c>
      <c r="C103" s="306"/>
      <c r="D103" s="306"/>
      <c r="E103" s="307"/>
      <c r="F103" s="308" t="s">
        <v>6</v>
      </c>
      <c r="G103" s="297">
        <f>G104+G110</f>
        <v>50716.740000000005</v>
      </c>
      <c r="H103" s="297">
        <f t="shared" ref="H103:K103" si="28">H104+H110</f>
        <v>137660</v>
      </c>
      <c r="I103" s="297">
        <f t="shared" si="28"/>
        <v>2377500</v>
      </c>
      <c r="J103" s="297">
        <f t="shared" si="28"/>
        <v>112000</v>
      </c>
      <c r="K103" s="297">
        <f t="shared" si="28"/>
        <v>84000</v>
      </c>
      <c r="L103" s="241"/>
      <c r="M103" s="241"/>
      <c r="N103" s="241"/>
    </row>
    <row r="104" spans="1:14" ht="24.95" customHeight="1" x14ac:dyDescent="0.25">
      <c r="B104" s="304"/>
      <c r="C104" s="225">
        <v>42</v>
      </c>
      <c r="D104" s="225"/>
      <c r="E104" s="226"/>
      <c r="F104" s="303" t="s">
        <v>106</v>
      </c>
      <c r="G104" s="229">
        <f>SUM(G105:G109)</f>
        <v>40854.94</v>
      </c>
      <c r="H104" s="229">
        <f t="shared" ref="H104:K104" si="29">SUM(H105:H109)</f>
        <v>77660</v>
      </c>
      <c r="I104" s="229">
        <f t="shared" si="29"/>
        <v>177500</v>
      </c>
      <c r="J104" s="229">
        <f t="shared" si="29"/>
        <v>32000</v>
      </c>
      <c r="K104" s="229">
        <f t="shared" si="29"/>
        <v>24000</v>
      </c>
      <c r="L104" s="241"/>
      <c r="M104" s="241"/>
      <c r="N104" s="241"/>
    </row>
    <row r="105" spans="1:14" x14ac:dyDescent="0.25">
      <c r="B105" s="274"/>
      <c r="C105" s="282"/>
      <c r="D105" s="278"/>
      <c r="E105" s="269"/>
      <c r="F105" s="270" t="s">
        <v>14</v>
      </c>
      <c r="G105" s="329">
        <v>39899.550000000003</v>
      </c>
      <c r="H105" s="330">
        <v>70500</v>
      </c>
      <c r="I105" s="329">
        <v>177500</v>
      </c>
      <c r="J105" s="330">
        <v>32000</v>
      </c>
      <c r="K105" s="329">
        <v>24000</v>
      </c>
      <c r="L105" s="241"/>
      <c r="M105" s="241"/>
      <c r="N105" s="241"/>
    </row>
    <row r="106" spans="1:14" x14ac:dyDescent="0.25">
      <c r="B106" s="275"/>
      <c r="C106" s="217"/>
      <c r="D106" s="211"/>
      <c r="E106" s="194">
        <v>4221</v>
      </c>
      <c r="F106" s="240" t="s">
        <v>17</v>
      </c>
      <c r="G106" s="289">
        <v>955.39</v>
      </c>
      <c r="H106" s="262">
        <v>7160</v>
      </c>
      <c r="I106" s="221"/>
      <c r="J106" s="261"/>
      <c r="K106" s="291"/>
      <c r="L106" s="241"/>
      <c r="M106" s="241"/>
      <c r="N106" s="241"/>
    </row>
    <row r="107" spans="1:14" x14ac:dyDescent="0.25">
      <c r="B107" s="275"/>
      <c r="C107" s="217"/>
      <c r="D107" s="211"/>
      <c r="E107" s="194">
        <v>4222</v>
      </c>
      <c r="F107" s="240" t="s">
        <v>46</v>
      </c>
      <c r="G107" s="441">
        <v>0</v>
      </c>
      <c r="H107" s="441">
        <v>0</v>
      </c>
      <c r="I107" s="441">
        <v>0</v>
      </c>
      <c r="J107" s="441">
        <v>0</v>
      </c>
      <c r="K107" s="289">
        <v>0</v>
      </c>
      <c r="L107" s="241"/>
      <c r="M107" s="241"/>
      <c r="N107" s="241"/>
    </row>
    <row r="108" spans="1:14" x14ac:dyDescent="0.25">
      <c r="B108" s="275"/>
      <c r="C108" s="217"/>
      <c r="D108" s="211"/>
      <c r="E108" s="194">
        <v>4223</v>
      </c>
      <c r="F108" s="240" t="s">
        <v>49</v>
      </c>
      <c r="G108" s="441">
        <v>0</v>
      </c>
      <c r="H108" s="441">
        <v>0</v>
      </c>
      <c r="I108" s="441">
        <v>0</v>
      </c>
      <c r="J108" s="441">
        <v>0</v>
      </c>
      <c r="K108" s="289">
        <v>0</v>
      </c>
      <c r="L108" s="241"/>
      <c r="M108" s="241"/>
      <c r="N108" s="241"/>
    </row>
    <row r="109" spans="1:14" x14ac:dyDescent="0.25">
      <c r="B109" s="276"/>
      <c r="C109" s="283"/>
      <c r="D109" s="212"/>
      <c r="E109" s="204">
        <v>4224</v>
      </c>
      <c r="F109" s="243" t="s">
        <v>52</v>
      </c>
      <c r="G109" s="441">
        <v>0</v>
      </c>
      <c r="H109" s="441">
        <v>0</v>
      </c>
      <c r="I109" s="441">
        <v>0</v>
      </c>
      <c r="J109" s="441">
        <v>0</v>
      </c>
      <c r="K109" s="288">
        <v>0</v>
      </c>
      <c r="L109" s="241"/>
      <c r="M109" s="241"/>
      <c r="N109" s="241"/>
    </row>
    <row r="110" spans="1:14" ht="24.95" customHeight="1" x14ac:dyDescent="0.25">
      <c r="B110" s="304"/>
      <c r="C110" s="225">
        <v>45</v>
      </c>
      <c r="D110" s="233"/>
      <c r="E110" s="234"/>
      <c r="F110" s="298" t="s">
        <v>116</v>
      </c>
      <c r="G110" s="229">
        <f>SUM(G111:G115)</f>
        <v>9861.7999999999993</v>
      </c>
      <c r="H110" s="229">
        <f t="shared" ref="H110:K110" si="30">SUM(H111:H115)</f>
        <v>60000</v>
      </c>
      <c r="I110" s="229">
        <f t="shared" si="30"/>
        <v>2200000</v>
      </c>
      <c r="J110" s="229">
        <f t="shared" si="30"/>
        <v>80000</v>
      </c>
      <c r="K110" s="229">
        <f t="shared" si="30"/>
        <v>60000</v>
      </c>
      <c r="L110" s="241"/>
      <c r="M110" s="241"/>
      <c r="N110" s="241"/>
    </row>
    <row r="111" spans="1:14" x14ac:dyDescent="0.25">
      <c r="B111" s="275"/>
      <c r="C111" s="217"/>
      <c r="D111" s="214"/>
      <c r="E111" s="199"/>
      <c r="F111" s="240" t="s">
        <v>14</v>
      </c>
      <c r="G111" s="221">
        <v>9861.7999999999993</v>
      </c>
      <c r="H111" s="197">
        <v>60000</v>
      </c>
      <c r="I111" s="221">
        <v>2200000</v>
      </c>
      <c r="J111" s="197">
        <v>80000</v>
      </c>
      <c r="K111" s="329">
        <v>60000</v>
      </c>
      <c r="L111" s="241"/>
      <c r="M111" s="241"/>
      <c r="N111" s="241"/>
    </row>
    <row r="112" spans="1:14" x14ac:dyDescent="0.25">
      <c r="B112" s="275"/>
      <c r="C112" s="217"/>
      <c r="D112" s="211"/>
      <c r="E112" s="194">
        <v>4511</v>
      </c>
      <c r="F112" s="240" t="s">
        <v>17</v>
      </c>
      <c r="G112" s="441">
        <v>0</v>
      </c>
      <c r="H112" s="441">
        <v>0</v>
      </c>
      <c r="I112" s="441">
        <v>0</v>
      </c>
      <c r="J112" s="441">
        <v>0</v>
      </c>
      <c r="K112" s="289">
        <v>0</v>
      </c>
      <c r="L112" s="241"/>
      <c r="M112" s="241"/>
      <c r="N112" s="241"/>
    </row>
    <row r="113" spans="2:14" x14ac:dyDescent="0.25">
      <c r="B113" s="275"/>
      <c r="C113" s="217"/>
      <c r="D113" s="214"/>
      <c r="E113" s="199"/>
      <c r="F113" s="240" t="s">
        <v>46</v>
      </c>
      <c r="G113" s="441">
        <v>0</v>
      </c>
      <c r="H113" s="441">
        <v>0</v>
      </c>
      <c r="I113" s="441">
        <v>0</v>
      </c>
      <c r="J113" s="441">
        <v>0</v>
      </c>
      <c r="K113" s="289">
        <v>0</v>
      </c>
      <c r="L113" s="241"/>
      <c r="M113" s="241"/>
      <c r="N113" s="241"/>
    </row>
    <row r="114" spans="2:14" x14ac:dyDescent="0.25">
      <c r="B114" s="275"/>
      <c r="C114" s="217"/>
      <c r="D114" s="211"/>
      <c r="E114" s="194">
        <v>4521</v>
      </c>
      <c r="F114" s="240" t="s">
        <v>49</v>
      </c>
      <c r="G114" s="441">
        <v>0</v>
      </c>
      <c r="H114" s="441">
        <v>0</v>
      </c>
      <c r="I114" s="441">
        <v>0</v>
      </c>
      <c r="J114" s="441">
        <v>0</v>
      </c>
      <c r="K114" s="289">
        <v>0</v>
      </c>
      <c r="L114" s="241"/>
      <c r="M114" s="241"/>
      <c r="N114" s="241"/>
    </row>
    <row r="115" spans="2:14" x14ac:dyDescent="0.25">
      <c r="B115" s="276"/>
      <c r="C115" s="283"/>
      <c r="D115" s="279"/>
      <c r="E115" s="272"/>
      <c r="F115" s="243" t="s">
        <v>52</v>
      </c>
      <c r="G115" s="442">
        <v>0</v>
      </c>
      <c r="H115" s="442">
        <v>0</v>
      </c>
      <c r="I115" s="442">
        <v>0</v>
      </c>
      <c r="J115" s="442">
        <v>0</v>
      </c>
      <c r="K115" s="288">
        <v>0</v>
      </c>
      <c r="L115" s="241"/>
      <c r="M115" s="241"/>
      <c r="N115" s="241"/>
    </row>
    <row r="116" spans="2:14" x14ac:dyDescent="0.25">
      <c r="B116" s="239"/>
      <c r="C116" s="239"/>
      <c r="D116" s="239"/>
      <c r="E116" s="239"/>
      <c r="F116" s="239"/>
      <c r="G116" s="239"/>
      <c r="H116" s="239"/>
      <c r="I116" s="239" t="s">
        <v>181</v>
      </c>
      <c r="J116" s="239" t="s">
        <v>182</v>
      </c>
      <c r="K116" s="239"/>
      <c r="L116" s="239"/>
      <c r="M116" s="239"/>
      <c r="N116" s="239"/>
    </row>
    <row r="117" spans="2:14" x14ac:dyDescent="0.25">
      <c r="B117" s="239"/>
      <c r="C117" s="239"/>
      <c r="D117" s="239"/>
      <c r="E117" s="239"/>
      <c r="F117" s="239"/>
      <c r="G117" s="239"/>
      <c r="H117" s="239"/>
      <c r="I117" s="239"/>
      <c r="J117" s="239"/>
      <c r="K117" s="239"/>
      <c r="L117" s="239"/>
      <c r="M117" s="239"/>
      <c r="N117" s="239"/>
    </row>
    <row r="118" spans="2:14" x14ac:dyDescent="0.25">
      <c r="B118" s="239"/>
      <c r="C118" s="239"/>
      <c r="D118" s="239"/>
      <c r="E118" s="239"/>
      <c r="F118" s="239"/>
      <c r="G118" s="239"/>
      <c r="H118" s="239"/>
      <c r="I118" s="239"/>
      <c r="J118" s="239"/>
      <c r="K118" s="239"/>
      <c r="L118" s="239"/>
      <c r="M118" s="239"/>
      <c r="N118" s="239"/>
    </row>
    <row r="119" spans="2:14" x14ac:dyDescent="0.25">
      <c r="B119" s="239"/>
      <c r="C119" s="239"/>
      <c r="D119" s="239"/>
      <c r="E119" s="239"/>
      <c r="F119" s="239"/>
      <c r="G119" s="239"/>
      <c r="H119" s="239"/>
      <c r="I119" s="239"/>
      <c r="J119" s="239"/>
      <c r="K119" s="239"/>
      <c r="L119" s="239"/>
      <c r="M119" s="239"/>
      <c r="N119" s="239"/>
    </row>
    <row r="120" spans="2:14" x14ac:dyDescent="0.25">
      <c r="B120" s="239"/>
      <c r="C120" s="239"/>
      <c r="D120" s="239"/>
      <c r="E120" s="239"/>
      <c r="F120" s="239"/>
      <c r="G120" s="239"/>
      <c r="H120" s="239"/>
      <c r="I120" s="239"/>
      <c r="J120" s="239"/>
      <c r="K120" s="239"/>
      <c r="L120" s="239"/>
      <c r="M120" s="239"/>
      <c r="N120" s="239"/>
    </row>
    <row r="121" spans="2:14" x14ac:dyDescent="0.25">
      <c r="B121" s="239"/>
      <c r="C121" s="239"/>
      <c r="D121" s="239"/>
      <c r="E121" s="239"/>
      <c r="F121" s="239"/>
      <c r="G121" s="239"/>
      <c r="H121" s="239"/>
      <c r="I121" s="239"/>
      <c r="J121" s="239"/>
      <c r="K121" s="239"/>
      <c r="L121" s="239"/>
      <c r="M121" s="239"/>
      <c r="N121" s="239"/>
    </row>
    <row r="122" spans="2:14" x14ac:dyDescent="0.25">
      <c r="B122" s="239"/>
      <c r="C122" s="239"/>
      <c r="D122" s="239"/>
      <c r="E122" s="239"/>
      <c r="F122" s="239"/>
      <c r="G122" s="239"/>
      <c r="H122" s="239"/>
      <c r="I122" s="239"/>
      <c r="J122" s="239"/>
      <c r="K122" s="239"/>
      <c r="L122" s="239"/>
      <c r="M122" s="239"/>
      <c r="N122" s="239"/>
    </row>
    <row r="123" spans="2:14" x14ac:dyDescent="0.25">
      <c r="B123" s="239"/>
      <c r="C123" s="239"/>
      <c r="D123" s="239"/>
      <c r="E123" s="239"/>
      <c r="F123" s="239"/>
      <c r="G123" s="239"/>
      <c r="H123" s="239"/>
      <c r="I123" s="239"/>
      <c r="J123" s="239"/>
      <c r="K123" s="239"/>
      <c r="L123" s="239"/>
      <c r="M123" s="239"/>
      <c r="N123" s="239"/>
    </row>
    <row r="124" spans="2:14" x14ac:dyDescent="0.25">
      <c r="B124" s="239"/>
      <c r="C124" s="239"/>
      <c r="D124" s="239"/>
      <c r="E124" s="239"/>
      <c r="F124" s="239"/>
      <c r="G124" s="239"/>
      <c r="H124" s="239"/>
      <c r="I124" s="239"/>
      <c r="J124" s="239"/>
      <c r="K124" s="239"/>
      <c r="L124" s="239"/>
      <c r="M124" s="239"/>
      <c r="N124" s="239"/>
    </row>
    <row r="125" spans="2:14" x14ac:dyDescent="0.25">
      <c r="B125" s="239"/>
      <c r="C125" s="239"/>
      <c r="D125" s="239"/>
      <c r="E125" s="239"/>
      <c r="F125" s="239"/>
      <c r="G125" s="239"/>
      <c r="H125" s="239"/>
      <c r="I125" s="239"/>
      <c r="J125" s="239"/>
      <c r="K125" s="239"/>
      <c r="L125" s="239"/>
      <c r="M125" s="239"/>
      <c r="N125" s="239"/>
    </row>
    <row r="126" spans="2:14" x14ac:dyDescent="0.25">
      <c r="B126" s="239"/>
      <c r="C126" s="239"/>
      <c r="D126" s="239"/>
      <c r="E126" s="239"/>
      <c r="F126" s="239"/>
      <c r="G126" s="239"/>
      <c r="H126" s="239"/>
      <c r="I126" s="239"/>
      <c r="J126" s="239"/>
      <c r="K126" s="239"/>
      <c r="L126" s="239"/>
      <c r="M126" s="239"/>
      <c r="N126" s="239"/>
    </row>
    <row r="127" spans="2:14" x14ac:dyDescent="0.25">
      <c r="B127" s="239"/>
      <c r="C127" s="239"/>
      <c r="D127" s="239"/>
      <c r="E127" s="239"/>
      <c r="F127" s="239"/>
      <c r="G127" s="239"/>
      <c r="H127" s="239"/>
      <c r="I127" s="239"/>
      <c r="J127" s="239"/>
      <c r="K127" s="239"/>
      <c r="L127" s="239"/>
      <c r="M127" s="239"/>
      <c r="N127" s="239"/>
    </row>
    <row r="128" spans="2:14" x14ac:dyDescent="0.25">
      <c r="B128" s="239"/>
      <c r="C128" s="239"/>
      <c r="D128" s="239"/>
      <c r="E128" s="239"/>
      <c r="F128" s="239"/>
      <c r="G128" s="239"/>
      <c r="H128" s="239"/>
      <c r="I128" s="239"/>
      <c r="J128" s="239"/>
      <c r="K128" s="239"/>
      <c r="L128" s="239"/>
      <c r="M128" s="239"/>
      <c r="N128" s="239"/>
    </row>
    <row r="129" spans="2:14" x14ac:dyDescent="0.25">
      <c r="B129" s="239"/>
      <c r="C129" s="239"/>
      <c r="D129" s="239"/>
      <c r="E129" s="239"/>
      <c r="F129" s="239"/>
      <c r="G129" s="239"/>
      <c r="H129" s="239"/>
      <c r="I129" s="239"/>
      <c r="J129" s="239"/>
      <c r="K129" s="239"/>
      <c r="L129" s="239"/>
      <c r="M129" s="239"/>
      <c r="N129" s="239"/>
    </row>
    <row r="130" spans="2:14" x14ac:dyDescent="0.25">
      <c r="B130" s="239"/>
      <c r="C130" s="239"/>
      <c r="D130" s="239"/>
      <c r="E130" s="239"/>
      <c r="F130" s="239"/>
      <c r="G130" s="239"/>
      <c r="H130" s="239"/>
      <c r="I130" s="239"/>
      <c r="J130" s="239"/>
      <c r="K130" s="239"/>
      <c r="L130" s="239"/>
      <c r="M130" s="239"/>
      <c r="N130" s="239"/>
    </row>
    <row r="131" spans="2:14" x14ac:dyDescent="0.25">
      <c r="B131" s="239"/>
      <c r="C131" s="239"/>
      <c r="D131" s="239"/>
      <c r="E131" s="239"/>
      <c r="F131" s="239"/>
      <c r="G131" s="239"/>
      <c r="H131" s="239"/>
      <c r="I131" s="239"/>
      <c r="J131" s="239"/>
      <c r="K131" s="239"/>
      <c r="L131" s="239"/>
      <c r="M131" s="239"/>
      <c r="N131" s="239"/>
    </row>
    <row r="132" spans="2:14" x14ac:dyDescent="0.25">
      <c r="B132" s="239"/>
      <c r="C132" s="239"/>
      <c r="D132" s="239"/>
      <c r="E132" s="239"/>
      <c r="F132" s="239"/>
      <c r="G132" s="239"/>
      <c r="H132" s="239"/>
      <c r="I132" s="239"/>
      <c r="J132" s="239"/>
      <c r="K132" s="239"/>
      <c r="L132" s="239"/>
      <c r="M132" s="239"/>
      <c r="N132" s="239"/>
    </row>
  </sheetData>
  <sheetProtection selectLockedCells="1"/>
  <protectedRanges>
    <protectedRange algorithmName="SHA-512" hashValue="R8frfBQ/MhInQYm+jLEgMwgPwCkrGPIUaxyIFLRSCn/+fIsUU6bmJDax/r7gTh2PEAEvgODYwg0rRRjqSM/oww==" saltValue="tbZzHO5lCNHCDH5y3XGZag==" spinCount="100000" sqref="F13:F14" name="Range1_4"/>
  </protectedRanges>
  <mergeCells count="8">
    <mergeCell ref="A1:B1"/>
    <mergeCell ref="C1:F1"/>
    <mergeCell ref="B77:F77"/>
    <mergeCell ref="B2:K2"/>
    <mergeCell ref="B4:K4"/>
    <mergeCell ref="B5:K5"/>
    <mergeCell ref="B8:F8"/>
    <mergeCell ref="B76:F76"/>
  </mergeCells>
  <pageMargins left="0.7" right="0.7" top="0.75" bottom="0.75" header="0.3" footer="0.3"/>
  <pageSetup paperSize="9" scale="75" fitToHeight="0" orientation="landscape" r:id="rId1"/>
  <rowBreaks count="1" manualBreakCount="1">
    <brk id="28" max="10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N65"/>
  <sheetViews>
    <sheetView zoomScaleNormal="100" workbookViewId="0">
      <selection activeCell="L27" sqref="L27"/>
    </sheetView>
  </sheetViews>
  <sheetFormatPr defaultRowHeight="15" x14ac:dyDescent="0.25"/>
  <cols>
    <col min="1" max="1" width="10.42578125" customWidth="1"/>
    <col min="2" max="2" width="51.7109375" customWidth="1"/>
    <col min="3" max="7" width="12.7109375" customWidth="1"/>
    <col min="8" max="8" width="12.5703125" customWidth="1"/>
    <col min="9" max="9" width="13.140625" customWidth="1"/>
    <col min="10" max="10" width="11" customWidth="1"/>
    <col min="11" max="11" width="10" bestFit="1" customWidth="1"/>
    <col min="12" max="12" width="12.5703125" bestFit="1" customWidth="1"/>
    <col min="13" max="13" width="11.5703125" bestFit="1" customWidth="1"/>
  </cols>
  <sheetData>
    <row r="1" spans="1:13" ht="18" customHeight="1" x14ac:dyDescent="0.25">
      <c r="B1" s="109" t="s">
        <v>138</v>
      </c>
      <c r="C1" s="110">
        <v>11</v>
      </c>
      <c r="D1" s="110">
        <v>31</v>
      </c>
      <c r="E1" s="110">
        <v>43</v>
      </c>
      <c r="F1" s="110">
        <v>52</v>
      </c>
      <c r="G1" s="110">
        <v>41</v>
      </c>
      <c r="H1" s="79"/>
      <c r="I1" s="79">
        <v>7.5345000000000004</v>
      </c>
      <c r="J1" t="s">
        <v>137</v>
      </c>
    </row>
    <row r="2" spans="1:13" ht="18" customHeight="1" x14ac:dyDescent="0.3">
      <c r="B2" s="118" t="s">
        <v>143</v>
      </c>
      <c r="C2" s="119">
        <f>C4/$I$1</f>
        <v>39156139.007233389</v>
      </c>
      <c r="D2" s="119">
        <f t="shared" ref="D2:G2" si="0">D4/$I$1</f>
        <v>2243814.9578605085</v>
      </c>
      <c r="E2" s="119">
        <f t="shared" si="0"/>
        <v>31926.768863229143</v>
      </c>
      <c r="F2" s="119">
        <f t="shared" si="0"/>
        <v>599718.06224699714</v>
      </c>
      <c r="G2" s="119">
        <f t="shared" si="0"/>
        <v>357115.2737407923</v>
      </c>
      <c r="H2" s="120"/>
      <c r="I2" s="121">
        <f>SUM(C2:G2)</f>
        <v>42388714.069944918</v>
      </c>
      <c r="J2" s="112"/>
    </row>
    <row r="3" spans="1:13" ht="14.45" x14ac:dyDescent="0.3">
      <c r="A3" s="67">
        <v>10915</v>
      </c>
      <c r="B3" s="117" t="s">
        <v>135</v>
      </c>
      <c r="C3" s="78" t="s">
        <v>139</v>
      </c>
      <c r="D3" s="78" t="s">
        <v>139</v>
      </c>
      <c r="E3" s="78" t="s">
        <v>139</v>
      </c>
      <c r="F3" s="78" t="s">
        <v>139</v>
      </c>
      <c r="G3" s="78" t="s">
        <v>139</v>
      </c>
      <c r="H3" s="94" t="s">
        <v>129</v>
      </c>
      <c r="I3" s="94" t="s">
        <v>136</v>
      </c>
    </row>
    <row r="4" spans="1:13" ht="22.15" customHeight="1" x14ac:dyDescent="0.25">
      <c r="A4" s="111" t="s">
        <v>144</v>
      </c>
      <c r="B4" s="65" t="s">
        <v>117</v>
      </c>
      <c r="C4" s="76">
        <f>C5+C59</f>
        <v>295021929.34999996</v>
      </c>
      <c r="D4" s="76">
        <f t="shared" ref="D4:I4" si="1">D5+D59</f>
        <v>16906023.800000001</v>
      </c>
      <c r="E4" s="76">
        <f t="shared" si="1"/>
        <v>240552.24</v>
      </c>
      <c r="F4" s="76">
        <f t="shared" si="1"/>
        <v>4518575.74</v>
      </c>
      <c r="G4" s="76">
        <f t="shared" si="1"/>
        <v>2690685.03</v>
      </c>
      <c r="H4" s="76">
        <f t="shared" si="1"/>
        <v>319377766.15999997</v>
      </c>
      <c r="I4" s="114">
        <f t="shared" si="1"/>
        <v>42388714.069944918</v>
      </c>
      <c r="J4" s="98">
        <f>J5+J59</f>
        <v>42388712.107186876</v>
      </c>
      <c r="K4" s="97"/>
      <c r="L4" s="61"/>
      <c r="M4" s="61"/>
    </row>
    <row r="5" spans="1:13" x14ac:dyDescent="0.25">
      <c r="A5" s="74">
        <v>11</v>
      </c>
      <c r="B5" s="75" t="s">
        <v>118</v>
      </c>
      <c r="C5" s="76">
        <f>C6+C10+C12+C15+C19+C26+C36+C38+C45+C47+C49+C55+C57</f>
        <v>295021929.34999996</v>
      </c>
      <c r="D5" s="76">
        <f>D6+D10+D12+D15+D19+D26+D36+D38+D45+D47+D49+D55+D57</f>
        <v>16906023.800000001</v>
      </c>
      <c r="E5" s="76">
        <f t="shared" ref="E5:J5" si="2">E6+E10+E12+E15+E19+E26+E36+E38+E45+E47+E49+E55+E57</f>
        <v>240552.24</v>
      </c>
      <c r="F5" s="76">
        <f t="shared" si="2"/>
        <v>4518575.74</v>
      </c>
      <c r="G5" s="76">
        <f t="shared" si="2"/>
        <v>0</v>
      </c>
      <c r="H5" s="76">
        <f t="shared" si="2"/>
        <v>316687081.13</v>
      </c>
      <c r="I5" s="114">
        <f t="shared" si="2"/>
        <v>42031598.796204127</v>
      </c>
      <c r="J5" s="98">
        <f t="shared" si="2"/>
        <v>42031596.827186875</v>
      </c>
    </row>
    <row r="6" spans="1:13" x14ac:dyDescent="0.25">
      <c r="A6" s="74">
        <v>311</v>
      </c>
      <c r="B6" s="75" t="s">
        <v>28</v>
      </c>
      <c r="C6" s="76">
        <f t="shared" ref="C6:H6" si="3">SUM(C7:C9)</f>
        <v>169260628.97999999</v>
      </c>
      <c r="D6" s="80">
        <f t="shared" si="3"/>
        <v>0</v>
      </c>
      <c r="E6" s="80">
        <f t="shared" si="3"/>
        <v>0</v>
      </c>
      <c r="F6" s="80">
        <f t="shared" si="3"/>
        <v>0</v>
      </c>
      <c r="G6" s="80">
        <f t="shared" si="3"/>
        <v>0</v>
      </c>
      <c r="H6" s="76">
        <f t="shared" si="3"/>
        <v>169260628.97999999</v>
      </c>
      <c r="I6" s="114">
        <f>SUM(I7:I9)</f>
        <v>22464746.032251641</v>
      </c>
      <c r="J6" s="98">
        <f>SUM(J7:J9)</f>
        <v>22464746.034654588</v>
      </c>
      <c r="L6" s="61"/>
    </row>
    <row r="7" spans="1:13" x14ac:dyDescent="0.25">
      <c r="A7" s="68">
        <v>3111</v>
      </c>
      <c r="B7" s="66" t="s">
        <v>29</v>
      </c>
      <c r="C7" s="125">
        <f>SUM([1]bols:zagreb!C7)</f>
        <v>159894856.18000001</v>
      </c>
      <c r="D7" s="81"/>
      <c r="E7" s="81"/>
      <c r="F7" s="81"/>
      <c r="G7" s="81"/>
      <c r="H7" s="70">
        <f>SUM(C7:G7)</f>
        <v>159894856.18000001</v>
      </c>
      <c r="I7" s="96">
        <f>H7/$I$1</f>
        <v>21221694.363262326</v>
      </c>
      <c r="J7" s="125">
        <f>SUM([1]bols:zagreb!J7)</f>
        <v>21221694.369984072</v>
      </c>
      <c r="L7" s="61"/>
    </row>
    <row r="8" spans="1:13" x14ac:dyDescent="0.25">
      <c r="A8" s="68">
        <v>3113</v>
      </c>
      <c r="B8" s="66" t="s">
        <v>71</v>
      </c>
      <c r="C8" s="125">
        <f>SUM([1]bols:zagreb!C8)</f>
        <v>9171464.1600000001</v>
      </c>
      <c r="D8" s="81"/>
      <c r="E8" s="81"/>
      <c r="F8" s="81"/>
      <c r="G8" s="81"/>
      <c r="H8" s="70">
        <f>SUM(C8:F8)</f>
        <v>9171464.1600000001</v>
      </c>
      <c r="I8" s="96">
        <f t="shared" ref="I8:I58" si="4">H8/$I$1</f>
        <v>1217262.4805892892</v>
      </c>
      <c r="J8" s="125">
        <f>SUM([1]bols:zagreb!J8)</f>
        <v>1217262.5046705157</v>
      </c>
      <c r="L8" s="61"/>
    </row>
    <row r="9" spans="1:13" x14ac:dyDescent="0.25">
      <c r="A9" s="68">
        <v>3114</v>
      </c>
      <c r="B9" s="66" t="s">
        <v>119</v>
      </c>
      <c r="C9" s="125">
        <f>SUM([1]bols:zagreb!C9)</f>
        <v>194308.64</v>
      </c>
      <c r="D9" s="81"/>
      <c r="E9" s="81"/>
      <c r="F9" s="81"/>
      <c r="G9" s="81"/>
      <c r="H9" s="70">
        <f>SUM(C9:G9)</f>
        <v>194308.64</v>
      </c>
      <c r="I9" s="96">
        <f t="shared" si="4"/>
        <v>25789.188400026545</v>
      </c>
      <c r="J9" s="125">
        <f>SUM([1]bols:zagreb!J9)</f>
        <v>25789.160000000003</v>
      </c>
      <c r="L9" s="61"/>
    </row>
    <row r="10" spans="1:13" ht="14.45" x14ac:dyDescent="0.3">
      <c r="A10" s="74">
        <v>312</v>
      </c>
      <c r="B10" s="75" t="s">
        <v>72</v>
      </c>
      <c r="C10" s="76">
        <f t="shared" ref="C10:J10" si="5">C11</f>
        <v>9160905.0099999998</v>
      </c>
      <c r="D10" s="80">
        <f t="shared" si="5"/>
        <v>0</v>
      </c>
      <c r="E10" s="80">
        <f t="shared" si="5"/>
        <v>0</v>
      </c>
      <c r="F10" s="80">
        <f t="shared" si="5"/>
        <v>0</v>
      </c>
      <c r="G10" s="80">
        <f t="shared" si="5"/>
        <v>0</v>
      </c>
      <c r="H10" s="76">
        <f t="shared" si="5"/>
        <v>9160905.0099999998</v>
      </c>
      <c r="I10" s="114">
        <f t="shared" si="5"/>
        <v>1215861.0405468179</v>
      </c>
      <c r="J10" s="98">
        <f t="shared" si="5"/>
        <v>1215861.0320452584</v>
      </c>
      <c r="L10" s="61"/>
    </row>
    <row r="11" spans="1:13" ht="14.45" x14ac:dyDescent="0.3">
      <c r="A11" s="68">
        <v>3121</v>
      </c>
      <c r="B11" s="66" t="s">
        <v>72</v>
      </c>
      <c r="C11" s="125">
        <f>SUM([1]bols:zagreb!C11)</f>
        <v>9160905.0099999998</v>
      </c>
      <c r="D11" s="81"/>
      <c r="E11" s="81"/>
      <c r="F11" s="81"/>
      <c r="G11" s="81"/>
      <c r="H11" s="70">
        <f>SUM(C11:G11)</f>
        <v>9160905.0099999998</v>
      </c>
      <c r="I11" s="96">
        <f t="shared" si="4"/>
        <v>1215861.0405468179</v>
      </c>
      <c r="J11" s="125">
        <f>SUM([1]bols:zagreb!J11)</f>
        <v>1215861.0320452584</v>
      </c>
      <c r="L11" s="61"/>
    </row>
    <row r="12" spans="1:13" x14ac:dyDescent="0.25">
      <c r="A12" s="74">
        <v>313</v>
      </c>
      <c r="B12" s="75" t="s">
        <v>73</v>
      </c>
      <c r="C12" s="76">
        <f t="shared" ref="C12:J12" si="6">C13+C14</f>
        <v>45735042.140000001</v>
      </c>
      <c r="D12" s="80">
        <f t="shared" si="6"/>
        <v>0</v>
      </c>
      <c r="E12" s="80">
        <f t="shared" si="6"/>
        <v>0</v>
      </c>
      <c r="F12" s="80">
        <f t="shared" si="6"/>
        <v>0</v>
      </c>
      <c r="G12" s="80">
        <f t="shared" si="6"/>
        <v>0</v>
      </c>
      <c r="H12" s="76">
        <f t="shared" si="6"/>
        <v>45735042.140000001</v>
      </c>
      <c r="I12" s="114">
        <f t="shared" si="6"/>
        <v>6070083.2357820682</v>
      </c>
      <c r="J12" s="98">
        <f t="shared" si="6"/>
        <v>6070081.2358690016</v>
      </c>
      <c r="L12" s="61"/>
    </row>
    <row r="13" spans="1:13" ht="14.45" x14ac:dyDescent="0.3">
      <c r="A13" s="68">
        <v>3131</v>
      </c>
      <c r="B13" s="66" t="s">
        <v>74</v>
      </c>
      <c r="C13" s="125">
        <f>SUM([1]bols:zagreb!C13)</f>
        <v>18567041.159999996</v>
      </c>
      <c r="D13" s="81"/>
      <c r="E13" s="81"/>
      <c r="F13" s="81"/>
      <c r="G13" s="81"/>
      <c r="H13" s="70">
        <f>SUM(C13:G13)</f>
        <v>18567041.159999996</v>
      </c>
      <c r="I13" s="96">
        <f t="shared" si="4"/>
        <v>2464269.8467051554</v>
      </c>
      <c r="J13" s="125">
        <f>SUM([1]bols:zagreb!J13)</f>
        <v>2464269.8513577543</v>
      </c>
      <c r="L13" s="61"/>
    </row>
    <row r="14" spans="1:13" ht="14.45" x14ac:dyDescent="0.3">
      <c r="A14" s="68">
        <v>3132</v>
      </c>
      <c r="B14" s="66" t="s">
        <v>75</v>
      </c>
      <c r="C14" s="125">
        <f>SUM([1]bols:zagreb!C14)</f>
        <v>27168000.98</v>
      </c>
      <c r="D14" s="81"/>
      <c r="E14" s="81"/>
      <c r="F14" s="81"/>
      <c r="G14" s="81"/>
      <c r="H14" s="70">
        <f>SUM(C14:G14)</f>
        <v>27168000.98</v>
      </c>
      <c r="I14" s="96">
        <f t="shared" si="4"/>
        <v>3605813.3890769128</v>
      </c>
      <c r="J14" s="125">
        <f>SUM([1]bols:zagreb!J14)</f>
        <v>3605811.3845112473</v>
      </c>
      <c r="L14" s="61"/>
    </row>
    <row r="15" spans="1:13" x14ac:dyDescent="0.25">
      <c r="A15" s="74">
        <v>321</v>
      </c>
      <c r="B15" s="75" t="s">
        <v>30</v>
      </c>
      <c r="C15" s="76">
        <f t="shared" ref="C15:J15" si="7">SUM(C16:C18)</f>
        <v>8755593.7699999996</v>
      </c>
      <c r="D15" s="76">
        <f t="shared" si="7"/>
        <v>28971.480000000003</v>
      </c>
      <c r="E15" s="80">
        <f t="shared" si="7"/>
        <v>0</v>
      </c>
      <c r="F15" s="85">
        <f t="shared" si="7"/>
        <v>0</v>
      </c>
      <c r="G15" s="85">
        <f t="shared" si="7"/>
        <v>0</v>
      </c>
      <c r="H15" s="76">
        <f t="shared" si="7"/>
        <v>8784565.25</v>
      </c>
      <c r="I15" s="114">
        <f t="shared" si="7"/>
        <v>1165912.1706815313</v>
      </c>
      <c r="J15" s="98">
        <f t="shared" si="7"/>
        <v>1165912.1834813189</v>
      </c>
      <c r="L15" s="61"/>
    </row>
    <row r="16" spans="1:13" x14ac:dyDescent="0.25">
      <c r="A16" s="68">
        <v>3211</v>
      </c>
      <c r="B16" s="66" t="s">
        <v>31</v>
      </c>
      <c r="C16" s="125">
        <f>SUM([1]bols:zagreb!C16)</f>
        <v>227753.84</v>
      </c>
      <c r="D16" s="125">
        <f>SUM([1]bols:zagreb!D16)</f>
        <v>14436.480000000001</v>
      </c>
      <c r="E16" s="81"/>
      <c r="F16" s="82"/>
      <c r="G16" s="82"/>
      <c r="H16" s="70">
        <f>SUM(C16:G16)</f>
        <v>242190.32</v>
      </c>
      <c r="I16" s="96">
        <f t="shared" si="4"/>
        <v>32144.179441236975</v>
      </c>
      <c r="J16" s="125">
        <f>SUM([1]bols:zagreb!J16)</f>
        <v>32144.184667861166</v>
      </c>
    </row>
    <row r="17" spans="1:14" x14ac:dyDescent="0.25">
      <c r="A17" s="68">
        <v>3212</v>
      </c>
      <c r="B17" s="66" t="s">
        <v>76</v>
      </c>
      <c r="C17" s="125">
        <f>SUM([1]bols:zagreb!C17)</f>
        <v>8476330.2300000004</v>
      </c>
      <c r="D17" s="82"/>
      <c r="E17" s="82"/>
      <c r="F17" s="82"/>
      <c r="G17" s="82"/>
      <c r="H17" s="70">
        <f>SUM(C17:G17)</f>
        <v>8476330.2300000004</v>
      </c>
      <c r="I17" s="96">
        <f t="shared" si="4"/>
        <v>1125002.3531753931</v>
      </c>
      <c r="J17" s="125">
        <f>SUM([1]bols:zagreb!J17)</f>
        <v>1125002.3358265311</v>
      </c>
    </row>
    <row r="18" spans="1:14" x14ac:dyDescent="0.25">
      <c r="A18" s="68">
        <v>3213</v>
      </c>
      <c r="B18" s="66" t="s">
        <v>77</v>
      </c>
      <c r="C18" s="125">
        <f>SUM([1]bols:zagreb!C18)</f>
        <v>51509.7</v>
      </c>
      <c r="D18" s="125">
        <f>SUM([1]bols:zagreb!D18)</f>
        <v>14535</v>
      </c>
      <c r="E18" s="81"/>
      <c r="F18" s="82"/>
      <c r="G18" s="82"/>
      <c r="H18" s="70">
        <f>SUM(C18:G18)</f>
        <v>66044.7</v>
      </c>
      <c r="I18" s="96">
        <f t="shared" si="4"/>
        <v>8765.6380649014518</v>
      </c>
      <c r="J18" s="125">
        <f>SUM([1]bols:zagreb!J18)</f>
        <v>8765.6629869268036</v>
      </c>
    </row>
    <row r="19" spans="1:14" ht="14.45" x14ac:dyDescent="0.3">
      <c r="A19" s="74">
        <v>322</v>
      </c>
      <c r="B19" s="75" t="s">
        <v>78</v>
      </c>
      <c r="C19" s="76">
        <f t="shared" ref="C19:J19" si="8">SUM(C20:C25)</f>
        <v>46104687.860000007</v>
      </c>
      <c r="D19" s="76">
        <f t="shared" si="8"/>
        <v>9570974.0399999991</v>
      </c>
      <c r="E19" s="76">
        <f t="shared" si="8"/>
        <v>195370.48</v>
      </c>
      <c r="F19" s="76">
        <f t="shared" si="8"/>
        <v>1938213.87</v>
      </c>
      <c r="G19" s="76">
        <f t="shared" si="8"/>
        <v>0</v>
      </c>
      <c r="H19" s="76">
        <f>SUM(H20:H25)</f>
        <v>57809246.249999993</v>
      </c>
      <c r="I19" s="114">
        <f t="shared" si="8"/>
        <v>7672605.5146326898</v>
      </c>
      <c r="J19" s="98">
        <f t="shared" si="8"/>
        <v>7672605.4597664103</v>
      </c>
      <c r="N19" s="97"/>
    </row>
    <row r="20" spans="1:14" ht="14.45" x14ac:dyDescent="0.3">
      <c r="A20" s="68">
        <v>3221</v>
      </c>
      <c r="B20" s="66" t="s">
        <v>79</v>
      </c>
      <c r="C20" s="125">
        <f>SUM([1]bols:zagreb!C20)</f>
        <v>2215917.1899999995</v>
      </c>
      <c r="D20" s="125">
        <f>SUM([1]bols:zagreb!D20)</f>
        <v>372944.05000000005</v>
      </c>
      <c r="E20" s="82"/>
      <c r="F20" s="82"/>
      <c r="G20" s="82"/>
      <c r="H20" s="70">
        <f>SUM(C20:G20)</f>
        <v>2588861.2399999993</v>
      </c>
      <c r="I20" s="96">
        <f t="shared" si="4"/>
        <v>343600.93436857115</v>
      </c>
      <c r="J20" s="125">
        <f>SUM([1]bols:zagreb!J20)</f>
        <v>343600.92603225168</v>
      </c>
    </row>
    <row r="21" spans="1:14" ht="14.45" x14ac:dyDescent="0.3">
      <c r="A21" s="68">
        <v>3222</v>
      </c>
      <c r="B21" s="66" t="s">
        <v>80</v>
      </c>
      <c r="C21" s="125">
        <f>SUM([1]bols:zagreb!C21)</f>
        <v>17857318.470000003</v>
      </c>
      <c r="D21" s="125">
        <f>SUM([1]bols:zagreb!D21)</f>
        <v>6338135.6699999999</v>
      </c>
      <c r="E21" s="125">
        <f>SUM([1]bols:zagreb!E21)</f>
        <v>190557.98</v>
      </c>
      <c r="F21" s="125">
        <f>SUM([1]bols:zagreb!F21)</f>
        <v>1135288.5</v>
      </c>
      <c r="G21" s="125">
        <f>SUM([1]bols:zagreb!G21)</f>
        <v>0</v>
      </c>
      <c r="H21" s="70">
        <f t="shared" ref="H21:H24" si="9">SUM(C21:G21)</f>
        <v>25521300.620000001</v>
      </c>
      <c r="I21" s="96">
        <f t="shared" si="4"/>
        <v>3387258.692680337</v>
      </c>
      <c r="J21" s="125">
        <f>SUM([1]bols:zagreb!J21)</f>
        <v>3387258.6783190663</v>
      </c>
    </row>
    <row r="22" spans="1:14" ht="14.45" x14ac:dyDescent="0.3">
      <c r="A22" s="68">
        <v>3223</v>
      </c>
      <c r="B22" s="66" t="s">
        <v>81</v>
      </c>
      <c r="C22" s="125">
        <f>SUM([1]bols:zagreb!C22)</f>
        <v>24373060.569999997</v>
      </c>
      <c r="D22" s="125">
        <f>SUM([1]bols:zagreb!D22)</f>
        <v>2013917.92</v>
      </c>
      <c r="E22" s="125">
        <f>SUM([1]bols:zagreb!E22)</f>
        <v>0</v>
      </c>
      <c r="F22" s="125">
        <f>SUM([1]bols:zagreb!F22)</f>
        <v>41784.21</v>
      </c>
      <c r="G22" s="125">
        <f>SUM([1]bols:zagreb!G22)</f>
        <v>0</v>
      </c>
      <c r="H22" s="70">
        <f t="shared" si="9"/>
        <v>26428762.699999996</v>
      </c>
      <c r="I22" s="96">
        <f t="shared" si="4"/>
        <v>3507699.6084677144</v>
      </c>
      <c r="J22" s="125">
        <f>SUM([1]bols:zagreb!J22)</f>
        <v>3507699.5952591421</v>
      </c>
    </row>
    <row r="23" spans="1:14" x14ac:dyDescent="0.25">
      <c r="A23" s="68">
        <v>3224</v>
      </c>
      <c r="B23" s="66" t="s">
        <v>82</v>
      </c>
      <c r="C23" s="125">
        <f>SUM([1]bols:zagreb!C23)</f>
        <v>1090759.0300000003</v>
      </c>
      <c r="D23" s="125">
        <f>SUM([1]bols:zagreb!D23)</f>
        <v>559860.03</v>
      </c>
      <c r="E23" s="125">
        <f>SUM([1]bols:zagreb!E23)</f>
        <v>4812.5</v>
      </c>
      <c r="F23" s="125">
        <f>SUM([1]bols:zagreb!F23)</f>
        <v>761141.16</v>
      </c>
      <c r="G23" s="125">
        <f>SUM([1]bols:zagreb!G23)</f>
        <v>0</v>
      </c>
      <c r="H23" s="70">
        <f t="shared" si="9"/>
        <v>2416572.7200000002</v>
      </c>
      <c r="I23" s="96">
        <f t="shared" si="4"/>
        <v>320734.31813657179</v>
      </c>
      <c r="J23" s="125">
        <f>SUM([1]bols:zagreb!J23)</f>
        <v>320734.29911938414</v>
      </c>
    </row>
    <row r="24" spans="1:14" ht="14.45" x14ac:dyDescent="0.3">
      <c r="A24" s="68">
        <v>3225</v>
      </c>
      <c r="B24" s="66" t="s">
        <v>83</v>
      </c>
      <c r="C24" s="125">
        <f>SUM([1]bols:zagreb!C24)</f>
        <v>333640.06000000006</v>
      </c>
      <c r="D24" s="125">
        <f>SUM([1]bols:zagreb!D24)</f>
        <v>191295.35</v>
      </c>
      <c r="E24" s="82"/>
      <c r="F24" s="82"/>
      <c r="G24" s="82"/>
      <c r="H24" s="70">
        <f t="shared" si="9"/>
        <v>524935.41</v>
      </c>
      <c r="I24" s="96">
        <f t="shared" si="4"/>
        <v>69670.901851483184</v>
      </c>
      <c r="J24" s="125">
        <f>SUM([1]bols:zagreb!J24)</f>
        <v>69670.882160063702</v>
      </c>
    </row>
    <row r="25" spans="1:14" x14ac:dyDescent="0.25">
      <c r="A25" s="68">
        <v>3227</v>
      </c>
      <c r="B25" s="66" t="s">
        <v>84</v>
      </c>
      <c r="C25" s="125">
        <f>SUM([1]bols:zagreb!C25)</f>
        <v>233992.54</v>
      </c>
      <c r="D25" s="125">
        <f>SUM([1]bols:zagreb!D25)</f>
        <v>94821.01999999999</v>
      </c>
      <c r="E25" s="82"/>
      <c r="F25" s="82"/>
      <c r="G25" s="82"/>
      <c r="H25" s="70">
        <f>SUM(C25:G25)</f>
        <v>328813.56</v>
      </c>
      <c r="I25" s="96">
        <f t="shared" si="4"/>
        <v>43641.059128011148</v>
      </c>
      <c r="J25" s="125">
        <f>SUM([1]bols:zagreb!J25)</f>
        <v>43641.078876501429</v>
      </c>
    </row>
    <row r="26" spans="1:14" ht="14.45" x14ac:dyDescent="0.3">
      <c r="A26" s="74">
        <v>323</v>
      </c>
      <c r="B26" s="75" t="s">
        <v>85</v>
      </c>
      <c r="C26" s="76">
        <f t="shared" ref="C26:G26" si="10">SUM(C27:C35)</f>
        <v>12933386.619999999</v>
      </c>
      <c r="D26" s="76">
        <f t="shared" si="10"/>
        <v>1365560.92</v>
      </c>
      <c r="E26" s="76">
        <f t="shared" si="10"/>
        <v>45181.759999999995</v>
      </c>
      <c r="F26" s="76">
        <f t="shared" si="10"/>
        <v>2580361.87</v>
      </c>
      <c r="G26" s="76">
        <f t="shared" si="10"/>
        <v>0</v>
      </c>
      <c r="H26" s="76">
        <f>SUM(H27:H35)</f>
        <v>16924491.169999998</v>
      </c>
      <c r="I26" s="114">
        <f>SUM(I27:I35)</f>
        <v>2246265.9990709401</v>
      </c>
      <c r="J26" s="98">
        <f>SUM(J27:J35)</f>
        <v>2246266.0085015595</v>
      </c>
    </row>
    <row r="27" spans="1:14" x14ac:dyDescent="0.25">
      <c r="A27" s="68">
        <v>3231</v>
      </c>
      <c r="B27" s="66" t="s">
        <v>86</v>
      </c>
      <c r="C27" s="125">
        <f>SUM([1]bols:zagreb!C27)</f>
        <v>555690.18000000005</v>
      </c>
      <c r="D27" s="125">
        <f>SUM([1]bols:zagreb!D27)</f>
        <v>97153.37000000001</v>
      </c>
      <c r="E27" s="82"/>
      <c r="F27" s="82"/>
      <c r="G27" s="82"/>
      <c r="H27" s="70">
        <f>SUM(C27:G27)</f>
        <v>652843.55000000005</v>
      </c>
      <c r="I27" s="96">
        <f t="shared" si="4"/>
        <v>86647.229411374341</v>
      </c>
      <c r="J27" s="125">
        <f>SUM([1]bols:zagreb!J27)</f>
        <v>86647.222165372616</v>
      </c>
    </row>
    <row r="28" spans="1:14" x14ac:dyDescent="0.25">
      <c r="A28" s="68">
        <v>3232</v>
      </c>
      <c r="B28" s="66" t="s">
        <v>87</v>
      </c>
      <c r="C28" s="125">
        <f>SUM([1]bols:zagreb!C28)</f>
        <v>1573470.7800000003</v>
      </c>
      <c r="D28" s="125">
        <f>SUM([1]bols:zagreb!D28)</f>
        <v>359376.70999999996</v>
      </c>
      <c r="E28" s="82"/>
      <c r="F28" s="125">
        <f>SUM([1]bols:zagreb!F28)</f>
        <v>7355</v>
      </c>
      <c r="G28" s="82"/>
      <c r="H28" s="70">
        <f t="shared" ref="H28:H35" si="11">SUM(C28:G28)</f>
        <v>1940202.4900000002</v>
      </c>
      <c r="I28" s="96">
        <f t="shared" si="4"/>
        <v>257509.12336585045</v>
      </c>
      <c r="J28" s="125">
        <f>SUM([1]bols:zagreb!J28)</f>
        <v>257509.13528568586</v>
      </c>
    </row>
    <row r="29" spans="1:14" x14ac:dyDescent="0.25">
      <c r="A29" s="68">
        <v>3233</v>
      </c>
      <c r="B29" s="66" t="s">
        <v>88</v>
      </c>
      <c r="C29" s="125">
        <f>SUM([1]bols:zagreb!C29)</f>
        <v>197104.21999999997</v>
      </c>
      <c r="D29" s="125">
        <f>SUM([1]bols:zagreb!D29)</f>
        <v>23419.200000000001</v>
      </c>
      <c r="E29" s="82"/>
      <c r="F29" s="82"/>
      <c r="G29" s="82"/>
      <c r="H29" s="70">
        <f t="shared" si="11"/>
        <v>220523.41999999998</v>
      </c>
      <c r="I29" s="96">
        <f t="shared" si="4"/>
        <v>29268.48762359811</v>
      </c>
      <c r="J29" s="125">
        <f>SUM([1]bols:zagreb!J29)</f>
        <v>29268.478429889172</v>
      </c>
    </row>
    <row r="30" spans="1:14" ht="14.45" x14ac:dyDescent="0.3">
      <c r="A30" s="68">
        <v>3234</v>
      </c>
      <c r="B30" s="66" t="s">
        <v>89</v>
      </c>
      <c r="C30" s="125">
        <f>SUM([1]bols:zagreb!C30)</f>
        <v>6668991.0099999998</v>
      </c>
      <c r="D30" s="125">
        <f>SUM([1]bols:zagreb!D30)</f>
        <v>416468.72000000003</v>
      </c>
      <c r="E30" s="82"/>
      <c r="F30" s="82"/>
      <c r="G30" s="82"/>
      <c r="H30" s="70">
        <f t="shared" si="11"/>
        <v>7085459.7299999995</v>
      </c>
      <c r="I30" s="96">
        <f t="shared" si="4"/>
        <v>940402.11427433789</v>
      </c>
      <c r="J30" s="125">
        <f>SUM([1]bols:zagreb!J30)</f>
        <v>940402.12136173598</v>
      </c>
    </row>
    <row r="31" spans="1:14" ht="14.45" x14ac:dyDescent="0.3">
      <c r="A31" s="68">
        <v>3235</v>
      </c>
      <c r="B31" s="66" t="s">
        <v>90</v>
      </c>
      <c r="C31" s="125">
        <f>SUM([1]bols:zagreb!C31)</f>
        <v>71496.26999999999</v>
      </c>
      <c r="D31" s="82"/>
      <c r="E31" s="82"/>
      <c r="F31" s="82"/>
      <c r="G31" s="82"/>
      <c r="H31" s="70">
        <f t="shared" si="11"/>
        <v>71496.26999999999</v>
      </c>
      <c r="I31" s="96">
        <f t="shared" si="4"/>
        <v>9489.1857455703739</v>
      </c>
      <c r="J31" s="125">
        <f>SUM([1]bols:zagreb!J31)</f>
        <v>9489.1876109894474</v>
      </c>
    </row>
    <row r="32" spans="1:14" ht="14.45" x14ac:dyDescent="0.3">
      <c r="A32" s="68">
        <v>3236</v>
      </c>
      <c r="B32" s="66" t="s">
        <v>91</v>
      </c>
      <c r="C32" s="125">
        <f>SUM([1]bols:zagreb!C32)</f>
        <v>924715.01000000013</v>
      </c>
      <c r="D32" s="125">
        <f>SUM([1]bols:zagreb!D32)</f>
        <v>56642.35</v>
      </c>
      <c r="E32" s="82"/>
      <c r="F32" s="82"/>
      <c r="G32" s="82"/>
      <c r="H32" s="70">
        <f t="shared" si="11"/>
        <v>981357.3600000001</v>
      </c>
      <c r="I32" s="96">
        <f t="shared" si="4"/>
        <v>130248.50487756322</v>
      </c>
      <c r="J32" s="125">
        <f>SUM([1]bols:zagreb!J32)</f>
        <v>130248.5031282766</v>
      </c>
    </row>
    <row r="33" spans="1:13" x14ac:dyDescent="0.25">
      <c r="A33" s="68">
        <v>3237</v>
      </c>
      <c r="B33" s="66" t="s">
        <v>92</v>
      </c>
      <c r="C33" s="125">
        <f>SUM([1]bols:zagreb!C33)</f>
        <v>1164426.1900000002</v>
      </c>
      <c r="D33" s="125">
        <f>SUM([1]bols:zagreb!D33)</f>
        <v>265211.36000000004</v>
      </c>
      <c r="E33" s="82"/>
      <c r="F33" s="82"/>
      <c r="G33" s="82"/>
      <c r="H33" s="70">
        <f t="shared" si="11"/>
        <v>1429637.5500000003</v>
      </c>
      <c r="I33" s="96">
        <f t="shared" si="4"/>
        <v>189745.5106510054</v>
      </c>
      <c r="J33" s="125">
        <f>SUM([1]bols:zagreb!J33)</f>
        <v>189745.50679739862</v>
      </c>
    </row>
    <row r="34" spans="1:13" x14ac:dyDescent="0.25">
      <c r="A34" s="68">
        <v>3238</v>
      </c>
      <c r="B34" s="66" t="s">
        <v>93</v>
      </c>
      <c r="C34" s="125">
        <f>SUM([1]bols:zagreb!C34)</f>
        <v>4449.420000000001</v>
      </c>
      <c r="D34" s="82"/>
      <c r="E34" s="82"/>
      <c r="F34" s="82"/>
      <c r="G34" s="82"/>
      <c r="H34" s="70">
        <f t="shared" si="11"/>
        <v>4449.420000000001</v>
      </c>
      <c r="I34" s="96">
        <f t="shared" si="4"/>
        <v>590.53951821620558</v>
      </c>
      <c r="J34" s="125">
        <f>SUM([1]bols:zagreb!J34)</f>
        <v>590.53046652067167</v>
      </c>
    </row>
    <row r="35" spans="1:13" x14ac:dyDescent="0.25">
      <c r="A35" s="68">
        <v>3239</v>
      </c>
      <c r="B35" s="66" t="s">
        <v>94</v>
      </c>
      <c r="C35" s="125">
        <f>SUM([1]bols:zagreb!C35)</f>
        <v>1773043.5399999998</v>
      </c>
      <c r="D35" s="125">
        <f>SUM([1]bols:zagreb!D35)</f>
        <v>147289.21</v>
      </c>
      <c r="E35" s="125">
        <f>SUM([1]bols:zagreb!E35)</f>
        <v>45181.759999999995</v>
      </c>
      <c r="F35" s="125">
        <f>SUM([1]bols:zagreb!F35)</f>
        <v>2573006.87</v>
      </c>
      <c r="G35" s="125">
        <f>SUM([1]bols:zagreb!G35)</f>
        <v>0</v>
      </c>
      <c r="H35" s="70">
        <f t="shared" si="11"/>
        <v>4538521.38</v>
      </c>
      <c r="I35" s="96">
        <f t="shared" si="4"/>
        <v>602365.30360342423</v>
      </c>
      <c r="J35" s="125">
        <f>SUM([1]bols:zagreb!J35)</f>
        <v>602365.32325569051</v>
      </c>
    </row>
    <row r="36" spans="1:13" x14ac:dyDescent="0.25">
      <c r="A36" s="71">
        <v>324</v>
      </c>
      <c r="B36" s="72" t="s">
        <v>95</v>
      </c>
      <c r="C36" s="126">
        <f t="shared" ref="C36:J36" si="12">C37</f>
        <v>0</v>
      </c>
      <c r="D36" s="127">
        <f t="shared" si="12"/>
        <v>0</v>
      </c>
      <c r="E36" s="127">
        <f t="shared" si="12"/>
        <v>0</v>
      </c>
      <c r="F36" s="127">
        <f t="shared" si="12"/>
        <v>0</v>
      </c>
      <c r="G36" s="127">
        <f t="shared" si="12"/>
        <v>0</v>
      </c>
      <c r="H36" s="126">
        <f t="shared" si="12"/>
        <v>0</v>
      </c>
      <c r="I36" s="128">
        <f t="shared" si="12"/>
        <v>0</v>
      </c>
      <c r="J36" s="129">
        <f t="shared" si="12"/>
        <v>0</v>
      </c>
    </row>
    <row r="37" spans="1:13" x14ac:dyDescent="0.25">
      <c r="A37" s="71">
        <v>3241</v>
      </c>
      <c r="B37" s="72" t="s">
        <v>95</v>
      </c>
      <c r="C37" s="125">
        <f>SUM([1]bols:zagreb!C37)</f>
        <v>0</v>
      </c>
      <c r="D37" s="130"/>
      <c r="E37" s="130"/>
      <c r="F37" s="130"/>
      <c r="G37" s="130"/>
      <c r="H37" s="131">
        <f>SUM(C37:G37)</f>
        <v>0</v>
      </c>
      <c r="I37" s="132">
        <f t="shared" si="4"/>
        <v>0</v>
      </c>
      <c r="J37" s="125">
        <f>SUM([1]bols:zagreb!J37)</f>
        <v>0</v>
      </c>
    </row>
    <row r="38" spans="1:13" x14ac:dyDescent="0.25">
      <c r="A38" s="74">
        <v>329</v>
      </c>
      <c r="B38" s="75" t="s">
        <v>101</v>
      </c>
      <c r="C38" s="76">
        <f t="shared" ref="C38:J38" si="13">SUM(C39:C44)</f>
        <v>2719161.14</v>
      </c>
      <c r="D38" s="76">
        <f t="shared" si="13"/>
        <v>4233259.0200000005</v>
      </c>
      <c r="E38" s="85">
        <f t="shared" si="13"/>
        <v>0</v>
      </c>
      <c r="F38" s="85">
        <f t="shared" si="13"/>
        <v>0</v>
      </c>
      <c r="G38" s="85">
        <f t="shared" si="13"/>
        <v>0</v>
      </c>
      <c r="H38" s="76">
        <f>SUM(H39:H44)</f>
        <v>6952420.1600000001</v>
      </c>
      <c r="I38" s="114">
        <f t="shared" si="13"/>
        <v>922744.72891366389</v>
      </c>
      <c r="J38" s="98">
        <f t="shared" si="13"/>
        <v>922744.78937281843</v>
      </c>
    </row>
    <row r="39" spans="1:13" x14ac:dyDescent="0.25">
      <c r="A39" s="68">
        <v>3291</v>
      </c>
      <c r="B39" s="66" t="s">
        <v>96</v>
      </c>
      <c r="C39" s="125">
        <f>SUM([1]bols:zagreb!C39)</f>
        <v>2332282.9500000002</v>
      </c>
      <c r="D39" s="125">
        <f>SUM([1]bols:zagreb!D39)</f>
        <v>1878635.02</v>
      </c>
      <c r="E39" s="82"/>
      <c r="F39" s="82"/>
      <c r="G39" s="125">
        <f>SUM([1]bols:zagreb!G39)</f>
        <v>0</v>
      </c>
      <c r="H39" s="70">
        <f>SUM(C39:G39)</f>
        <v>4210917.9700000007</v>
      </c>
      <c r="I39" s="96">
        <f>H39/$I$1</f>
        <v>558884.8589820161</v>
      </c>
      <c r="J39" s="125">
        <f>SUM([1]bols:zagreb!J39)</f>
        <v>558884.86131329229</v>
      </c>
    </row>
    <row r="40" spans="1:13" x14ac:dyDescent="0.25">
      <c r="A40" s="68">
        <v>3292</v>
      </c>
      <c r="B40" s="66" t="s">
        <v>97</v>
      </c>
      <c r="C40" s="125">
        <f>SUM([1]bols:zagreb!C40)</f>
        <v>123004.47</v>
      </c>
      <c r="D40" s="125">
        <f>SUM([1]bols:zagreb!D40)</f>
        <v>122544.91999999998</v>
      </c>
      <c r="E40" s="82"/>
      <c r="F40" s="82"/>
      <c r="G40" s="82"/>
      <c r="H40" s="70">
        <f t="shared" ref="H40:H44" si="14">SUM(C40:G40)</f>
        <v>245549.38999999998</v>
      </c>
      <c r="I40" s="96">
        <f t="shared" si="4"/>
        <v>32590.00464529829</v>
      </c>
      <c r="J40" s="125">
        <f>SUM([1]bols:zagreb!J40)</f>
        <v>32590.013325369964</v>
      </c>
    </row>
    <row r="41" spans="1:13" x14ac:dyDescent="0.25">
      <c r="A41" s="68">
        <v>3293</v>
      </c>
      <c r="B41" s="66" t="s">
        <v>98</v>
      </c>
      <c r="C41" s="125">
        <f>SUM([1]bols:zagreb!C41)</f>
        <v>48651.53</v>
      </c>
      <c r="D41" s="125">
        <f>SUM([1]bols:zagreb!D41)</f>
        <v>11969.39</v>
      </c>
      <c r="E41" s="82"/>
      <c r="F41" s="82"/>
      <c r="G41" s="82"/>
      <c r="H41" s="70">
        <f t="shared" si="14"/>
        <v>60620.92</v>
      </c>
      <c r="I41" s="96">
        <f t="shared" si="4"/>
        <v>8045.7787510783719</v>
      </c>
      <c r="J41" s="125">
        <f>SUM([1]bols:zagreb!J41)</f>
        <v>8045.8210000000008</v>
      </c>
    </row>
    <row r="42" spans="1:13" x14ac:dyDescent="0.25">
      <c r="A42" s="68">
        <v>3294</v>
      </c>
      <c r="B42" s="66" t="s">
        <v>99</v>
      </c>
      <c r="C42" s="125">
        <f>SUM([1]bols:zagreb!C42)</f>
        <v>640</v>
      </c>
      <c r="D42" s="82"/>
      <c r="E42" s="82"/>
      <c r="F42" s="82"/>
      <c r="G42" s="82"/>
      <c r="H42" s="70">
        <f t="shared" si="14"/>
        <v>640</v>
      </c>
      <c r="I42" s="96">
        <f t="shared" si="4"/>
        <v>84.942597385360671</v>
      </c>
      <c r="J42" s="125">
        <f>SUM([1]bols:zagreb!J42)</f>
        <v>84.94</v>
      </c>
    </row>
    <row r="43" spans="1:13" x14ac:dyDescent="0.25">
      <c r="A43" s="68">
        <v>3295</v>
      </c>
      <c r="B43" s="66" t="s">
        <v>100</v>
      </c>
      <c r="C43" s="125">
        <f>SUM([1]bols:zagreb!C43)</f>
        <v>52116.56</v>
      </c>
      <c r="D43" s="82"/>
      <c r="E43" s="82"/>
      <c r="F43" s="82"/>
      <c r="G43" s="82"/>
      <c r="H43" s="70">
        <f t="shared" si="14"/>
        <v>52116.56</v>
      </c>
      <c r="I43" s="96">
        <f t="shared" si="4"/>
        <v>6917.0562081093631</v>
      </c>
      <c r="J43" s="125">
        <f>SUM([1]bols:zagreb!J43)</f>
        <v>6917.0499999999993</v>
      </c>
    </row>
    <row r="44" spans="1:13" x14ac:dyDescent="0.25">
      <c r="A44" s="68">
        <v>3299</v>
      </c>
      <c r="B44" s="66" t="s">
        <v>101</v>
      </c>
      <c r="C44" s="125">
        <f>SUM([1]bols:zagreb!C44)</f>
        <v>162465.63000000003</v>
      </c>
      <c r="D44" s="125">
        <f>SUM([1]bols:zagreb!D44)</f>
        <v>2220109.6900000004</v>
      </c>
      <c r="E44" s="82"/>
      <c r="F44" s="82"/>
      <c r="G44" s="82"/>
      <c r="H44" s="70">
        <f t="shared" si="14"/>
        <v>2382575.3200000003</v>
      </c>
      <c r="I44" s="96">
        <f t="shared" si="4"/>
        <v>316222.08772977639</v>
      </c>
      <c r="J44" s="125">
        <f>SUM([1]bols:zagreb!J44)</f>
        <v>316222.10373415623</v>
      </c>
    </row>
    <row r="45" spans="1:13" x14ac:dyDescent="0.25">
      <c r="A45" s="74">
        <v>342</v>
      </c>
      <c r="B45" s="75" t="s">
        <v>103</v>
      </c>
      <c r="C45" s="77">
        <f t="shared" ref="C45:J45" si="15">C46</f>
        <v>0</v>
      </c>
      <c r="D45" s="83">
        <f t="shared" si="15"/>
        <v>0</v>
      </c>
      <c r="E45" s="83">
        <f t="shared" si="15"/>
        <v>0</v>
      </c>
      <c r="F45" s="83">
        <f t="shared" si="15"/>
        <v>0</v>
      </c>
      <c r="G45" s="83">
        <f t="shared" si="15"/>
        <v>0</v>
      </c>
      <c r="H45" s="77">
        <f t="shared" si="15"/>
        <v>0</v>
      </c>
      <c r="I45" s="114">
        <f t="shared" si="15"/>
        <v>0</v>
      </c>
      <c r="J45" s="98">
        <f t="shared" si="15"/>
        <v>0</v>
      </c>
    </row>
    <row r="46" spans="1:13" ht="22.5" x14ac:dyDescent="0.25">
      <c r="A46" s="68">
        <v>3427</v>
      </c>
      <c r="B46" s="73" t="s">
        <v>120</v>
      </c>
      <c r="C46" s="125">
        <f>SUM([1]bols:zagreb!C46)</f>
        <v>0</v>
      </c>
      <c r="D46" s="84"/>
      <c r="E46" s="84"/>
      <c r="F46" s="84"/>
      <c r="G46" s="84"/>
      <c r="H46" s="70">
        <f>SUM(C46:G46)</f>
        <v>0</v>
      </c>
      <c r="I46" s="96">
        <f t="shared" si="4"/>
        <v>0</v>
      </c>
      <c r="J46" s="125">
        <f>SUM([1]bols:zagreb!J46)</f>
        <v>0</v>
      </c>
      <c r="M46" s="97"/>
    </row>
    <row r="47" spans="1:13" x14ac:dyDescent="0.25">
      <c r="A47" s="74">
        <v>343</v>
      </c>
      <c r="B47" s="75" t="s">
        <v>104</v>
      </c>
      <c r="C47" s="76">
        <f t="shared" ref="C47:J47" si="16">C48</f>
        <v>103711.31999999999</v>
      </c>
      <c r="D47" s="76">
        <f t="shared" si="16"/>
        <v>116430.11999999998</v>
      </c>
      <c r="E47" s="85">
        <f t="shared" si="16"/>
        <v>0</v>
      </c>
      <c r="F47" s="85">
        <f t="shared" si="16"/>
        <v>0</v>
      </c>
      <c r="G47" s="85">
        <f t="shared" si="16"/>
        <v>0</v>
      </c>
      <c r="H47" s="76">
        <f t="shared" si="16"/>
        <v>220141.43999999997</v>
      </c>
      <c r="I47" s="114">
        <f t="shared" si="16"/>
        <v>29217.79016523989</v>
      </c>
      <c r="J47" s="98">
        <f t="shared" si="16"/>
        <v>29217.804172141485</v>
      </c>
    </row>
    <row r="48" spans="1:13" x14ac:dyDescent="0.25">
      <c r="A48" s="68">
        <v>3431</v>
      </c>
      <c r="B48" s="66" t="s">
        <v>105</v>
      </c>
      <c r="C48" s="125">
        <f>SUM([1]bols:zagreb!C48)</f>
        <v>103711.31999999999</v>
      </c>
      <c r="D48" s="125">
        <f>SUM([1]bols:zagreb!D48)</f>
        <v>116430.11999999998</v>
      </c>
      <c r="E48" s="82"/>
      <c r="F48" s="82"/>
      <c r="G48" s="82"/>
      <c r="H48" s="70">
        <f>SUM(C48:G48)</f>
        <v>220141.43999999997</v>
      </c>
      <c r="I48" s="96">
        <f t="shared" si="4"/>
        <v>29217.79016523989</v>
      </c>
      <c r="J48" s="125">
        <f>SUM([1]bols:zagreb!J48)</f>
        <v>29217.804172141485</v>
      </c>
    </row>
    <row r="49" spans="1:11" x14ac:dyDescent="0.25">
      <c r="A49" s="74">
        <v>422</v>
      </c>
      <c r="B49" s="75" t="s">
        <v>107</v>
      </c>
      <c r="C49" s="76">
        <f t="shared" ref="C49:J49" si="17">SUM(C50:C54)</f>
        <v>248812.50999999998</v>
      </c>
      <c r="D49" s="76">
        <f t="shared" si="17"/>
        <v>1314193.95</v>
      </c>
      <c r="E49" s="85">
        <f t="shared" si="17"/>
        <v>0</v>
      </c>
      <c r="F49" s="85">
        <f t="shared" si="17"/>
        <v>0</v>
      </c>
      <c r="G49" s="85">
        <f t="shared" si="17"/>
        <v>0</v>
      </c>
      <c r="H49" s="76">
        <f>SUM(H50:H54)</f>
        <v>1563006.46</v>
      </c>
      <c r="I49" s="114">
        <f t="shared" si="17"/>
        <v>207446.60694140283</v>
      </c>
      <c r="J49" s="98">
        <f t="shared" si="17"/>
        <v>207446.59404406397</v>
      </c>
    </row>
    <row r="50" spans="1:11" x14ac:dyDescent="0.25">
      <c r="A50" s="68">
        <v>4221</v>
      </c>
      <c r="B50" s="66" t="s">
        <v>108</v>
      </c>
      <c r="C50" s="125">
        <f>SUM([1]bols:zagreb!C50)</f>
        <v>11118.92</v>
      </c>
      <c r="D50" s="125">
        <f>SUM([1]bols:zagreb!D50)</f>
        <v>179393.22999999998</v>
      </c>
      <c r="E50" s="82"/>
      <c r="F50" s="82"/>
      <c r="G50" s="82"/>
      <c r="H50" s="70">
        <f>SUM(C50:G50)</f>
        <v>190512.15</v>
      </c>
      <c r="I50" s="96">
        <f t="shared" si="4"/>
        <v>25285.307585108498</v>
      </c>
      <c r="J50" s="125">
        <f>SUM([1]bols:zagreb!J50)</f>
        <v>25285.304535801977</v>
      </c>
    </row>
    <row r="51" spans="1:11" x14ac:dyDescent="0.25">
      <c r="A51" s="68">
        <v>4222</v>
      </c>
      <c r="B51" s="66" t="s">
        <v>109</v>
      </c>
      <c r="C51" s="125">
        <f>SUM([1]bols:zagreb!C51)</f>
        <v>17688.45</v>
      </c>
      <c r="D51" s="125">
        <f>SUM([1]bols:zagreb!D51)</f>
        <v>9195.5</v>
      </c>
      <c r="E51" s="82"/>
      <c r="F51" s="82"/>
      <c r="G51" s="82"/>
      <c r="H51" s="70">
        <f t="shared" ref="H51:H54" si="18">SUM(C51:G51)</f>
        <v>26883.95</v>
      </c>
      <c r="I51" s="96">
        <f t="shared" si="4"/>
        <v>3568.1133452783861</v>
      </c>
      <c r="J51" s="125">
        <f>SUM([1]bols:zagreb!J51)</f>
        <v>3568.11</v>
      </c>
    </row>
    <row r="52" spans="1:11" x14ac:dyDescent="0.25">
      <c r="A52" s="68">
        <v>4223</v>
      </c>
      <c r="B52" s="66" t="s">
        <v>110</v>
      </c>
      <c r="C52" s="125">
        <f>SUM([1]bols:zagreb!C52)</f>
        <v>59323.19</v>
      </c>
      <c r="D52" s="125">
        <f>SUM([1]bols:zagreb!D52)</f>
        <v>1125605.22</v>
      </c>
      <c r="E52" s="82"/>
      <c r="F52" s="82"/>
      <c r="G52" s="82"/>
      <c r="H52" s="70">
        <f t="shared" si="18"/>
        <v>1184928.4099999999</v>
      </c>
      <c r="I52" s="96">
        <f t="shared" si="4"/>
        <v>157267.02634547744</v>
      </c>
      <c r="J52" s="125">
        <f>SUM([1]bols:zagreb!J52)</f>
        <v>157267.029508262</v>
      </c>
    </row>
    <row r="53" spans="1:11" x14ac:dyDescent="0.25">
      <c r="A53" s="68">
        <v>4224</v>
      </c>
      <c r="B53" s="66" t="s">
        <v>111</v>
      </c>
      <c r="C53" s="125">
        <f>SUM([1]bols:zagreb!C53)</f>
        <v>21264.46</v>
      </c>
      <c r="D53" s="82"/>
      <c r="E53" s="82"/>
      <c r="F53" s="82"/>
      <c r="G53" s="82"/>
      <c r="H53" s="70">
        <f t="shared" si="18"/>
        <v>21264.46</v>
      </c>
      <c r="I53" s="96">
        <f t="shared" si="4"/>
        <v>2822.2788506204788</v>
      </c>
      <c r="J53" s="125">
        <f>SUM([1]bols:zagreb!J53)</f>
        <v>2822.28</v>
      </c>
    </row>
    <row r="54" spans="1:11" x14ac:dyDescent="0.25">
      <c r="A54" s="68">
        <v>4225</v>
      </c>
      <c r="B54" s="66" t="s">
        <v>112</v>
      </c>
      <c r="C54" s="125">
        <f>SUM([1]bols:zagreb!C54)</f>
        <v>139417.49</v>
      </c>
      <c r="D54" s="82"/>
      <c r="E54" s="82"/>
      <c r="F54" s="82"/>
      <c r="G54" s="82"/>
      <c r="H54" s="70">
        <f t="shared" si="18"/>
        <v>139417.49</v>
      </c>
      <c r="I54" s="96">
        <f t="shared" si="4"/>
        <v>18503.88081491804</v>
      </c>
      <c r="J54" s="125">
        <f>SUM([1]bols:zagreb!J54)</f>
        <v>18503.870000000003</v>
      </c>
    </row>
    <row r="55" spans="1:11" x14ac:dyDescent="0.25">
      <c r="A55" s="74">
        <v>423</v>
      </c>
      <c r="B55" s="75" t="s">
        <v>114</v>
      </c>
      <c r="C55" s="77">
        <f t="shared" ref="C55:J55" si="19">C56</f>
        <v>0</v>
      </c>
      <c r="D55" s="83">
        <f t="shared" si="19"/>
        <v>0</v>
      </c>
      <c r="E55" s="83">
        <f t="shared" si="19"/>
        <v>0</v>
      </c>
      <c r="F55" s="83">
        <f t="shared" si="19"/>
        <v>0</v>
      </c>
      <c r="G55" s="83">
        <f t="shared" si="19"/>
        <v>0</v>
      </c>
      <c r="H55" s="77">
        <f t="shared" si="19"/>
        <v>0</v>
      </c>
      <c r="I55" s="114">
        <f t="shared" si="19"/>
        <v>0</v>
      </c>
      <c r="J55" s="98">
        <f t="shared" si="19"/>
        <v>0</v>
      </c>
    </row>
    <row r="56" spans="1:11" x14ac:dyDescent="0.25">
      <c r="A56" s="68">
        <v>4231</v>
      </c>
      <c r="B56" s="66" t="s">
        <v>115</v>
      </c>
      <c r="C56" s="125">
        <f>SUM([1]bols:zagreb!C56)</f>
        <v>0</v>
      </c>
      <c r="D56" s="84"/>
      <c r="E56" s="84"/>
      <c r="F56" s="84"/>
      <c r="G56" s="84"/>
      <c r="H56" s="70">
        <f t="shared" ref="H56" si="20">SUM(C56:F56)</f>
        <v>0</v>
      </c>
      <c r="I56" s="96">
        <f t="shared" si="4"/>
        <v>0</v>
      </c>
      <c r="J56" s="125">
        <f>SUM([1]bols:zagreb!J56)</f>
        <v>0</v>
      </c>
    </row>
    <row r="57" spans="1:11" x14ac:dyDescent="0.25">
      <c r="A57" s="74">
        <v>451</v>
      </c>
      <c r="B57" s="75" t="s">
        <v>121</v>
      </c>
      <c r="C57" s="77">
        <f t="shared" ref="C57:J57" si="21">C58</f>
        <v>0</v>
      </c>
      <c r="D57" s="77">
        <f t="shared" si="21"/>
        <v>276634.27</v>
      </c>
      <c r="E57" s="83">
        <f t="shared" si="21"/>
        <v>0</v>
      </c>
      <c r="F57" s="83">
        <f t="shared" si="21"/>
        <v>0</v>
      </c>
      <c r="G57" s="83">
        <f t="shared" si="21"/>
        <v>0</v>
      </c>
      <c r="H57" s="77">
        <f t="shared" si="21"/>
        <v>276634.27</v>
      </c>
      <c r="I57" s="114">
        <f t="shared" si="21"/>
        <v>36715.677218129938</v>
      </c>
      <c r="J57" s="98">
        <f t="shared" si="21"/>
        <v>36715.685279713318</v>
      </c>
    </row>
    <row r="58" spans="1:11" ht="15.75" thickBot="1" x14ac:dyDescent="0.3">
      <c r="A58" s="91">
        <v>4511</v>
      </c>
      <c r="B58" s="92" t="s">
        <v>121</v>
      </c>
      <c r="C58" s="125">
        <f>SUM([1]bols:zagreb!C58)</f>
        <v>0</v>
      </c>
      <c r="D58" s="125">
        <f>SUM([1]bols:zagreb!D58)</f>
        <v>276634.27</v>
      </c>
      <c r="E58" s="93"/>
      <c r="F58" s="93"/>
      <c r="G58" s="93"/>
      <c r="H58" s="95">
        <f>SUM(C58:G58)</f>
        <v>276634.27</v>
      </c>
      <c r="I58" s="96">
        <f t="shared" si="4"/>
        <v>36715.677218129938</v>
      </c>
      <c r="J58" s="125">
        <f>SUM([1]bols:zagreb!J58)</f>
        <v>36715.685279713318</v>
      </c>
    </row>
    <row r="59" spans="1:11" ht="15.75" thickTop="1" x14ac:dyDescent="0.25">
      <c r="A59" s="87">
        <v>41</v>
      </c>
      <c r="B59" s="88" t="s">
        <v>122</v>
      </c>
      <c r="C59" s="133">
        <f>C60</f>
        <v>0</v>
      </c>
      <c r="D59" s="90">
        <f>D60</f>
        <v>0</v>
      </c>
      <c r="E59" s="90">
        <f t="shared" ref="E59:J60" si="22">E60</f>
        <v>0</v>
      </c>
      <c r="F59" s="90">
        <f t="shared" si="22"/>
        <v>0</v>
      </c>
      <c r="G59" s="134">
        <f t="shared" si="22"/>
        <v>2690685.03</v>
      </c>
      <c r="H59" s="89">
        <f t="shared" si="22"/>
        <v>2690685.03</v>
      </c>
      <c r="I59" s="115">
        <f t="shared" si="22"/>
        <v>357115.2737407923</v>
      </c>
      <c r="J59" s="99">
        <f t="shared" si="22"/>
        <v>357115.27999999997</v>
      </c>
    </row>
    <row r="60" spans="1:11" x14ac:dyDescent="0.25">
      <c r="A60" s="68">
        <v>381</v>
      </c>
      <c r="B60" s="66" t="s">
        <v>68</v>
      </c>
      <c r="C60" s="135">
        <f>C61</f>
        <v>0</v>
      </c>
      <c r="D60" s="86">
        <f>D61</f>
        <v>0</v>
      </c>
      <c r="E60" s="86">
        <f>E61</f>
        <v>0</v>
      </c>
      <c r="F60" s="86">
        <f>F61</f>
        <v>0</v>
      </c>
      <c r="G60" s="136">
        <f>G61</f>
        <v>2690685.03</v>
      </c>
      <c r="H60" s="69">
        <f t="shared" si="22"/>
        <v>2690685.03</v>
      </c>
      <c r="I60" s="116">
        <f t="shared" si="22"/>
        <v>357115.2737407923</v>
      </c>
      <c r="J60" s="100">
        <f t="shared" si="22"/>
        <v>357115.27999999997</v>
      </c>
    </row>
    <row r="61" spans="1:11" x14ac:dyDescent="0.25">
      <c r="A61" s="68">
        <v>3811</v>
      </c>
      <c r="B61" s="66" t="s">
        <v>124</v>
      </c>
      <c r="C61" s="137"/>
      <c r="D61" s="82"/>
      <c r="E61" s="82"/>
      <c r="F61" s="82"/>
      <c r="G61" s="125">
        <f>SUM([1]bols:zagreb!G61)</f>
        <v>2690685.03</v>
      </c>
      <c r="H61" s="70">
        <f>SUM(C61:G61)</f>
        <v>2690685.03</v>
      </c>
      <c r="I61" s="96">
        <f>H61/$I$1</f>
        <v>357115.2737407923</v>
      </c>
      <c r="J61" s="125">
        <f>SUM([1]bols:zagreb!J61)</f>
        <v>357115.27999999997</v>
      </c>
    </row>
    <row r="62" spans="1:11" x14ac:dyDescent="0.25">
      <c r="B62" s="101" t="s">
        <v>140</v>
      </c>
      <c r="C62" s="103">
        <f>C6+C10+C12+C15+C19+C26+C36+C38+C45+C47</f>
        <v>294773116.83999997</v>
      </c>
      <c r="D62" s="36"/>
      <c r="E62" s="36"/>
      <c r="F62" s="36"/>
      <c r="G62" s="36"/>
      <c r="H62" s="36"/>
      <c r="I62" s="107">
        <f>C62/I1</f>
        <v>39123115.912137493</v>
      </c>
      <c r="J62" s="125">
        <f>SUM([1]bols:zagreb!J62)</f>
        <v>39123115.932345882</v>
      </c>
      <c r="K62" s="36"/>
    </row>
    <row r="63" spans="1:11" x14ac:dyDescent="0.25">
      <c r="B63" s="102" t="s">
        <v>141</v>
      </c>
      <c r="C63" s="105">
        <f>C49+C55+C57</f>
        <v>248812.50999999998</v>
      </c>
      <c r="D63" s="106"/>
      <c r="E63" s="106"/>
      <c r="F63" s="106"/>
      <c r="G63" s="106"/>
      <c r="H63" s="106"/>
      <c r="I63" s="108">
        <f>C63/I1</f>
        <v>33023.095095892226</v>
      </c>
      <c r="J63" s="125">
        <f>SUM([1]bols:zagreb!J63)</f>
        <v>33023.10404406397</v>
      </c>
      <c r="K63" s="36"/>
    </row>
    <row r="64" spans="1:11" x14ac:dyDescent="0.25">
      <c r="B64" s="101" t="s">
        <v>142</v>
      </c>
      <c r="C64" s="104">
        <v>15070192.98</v>
      </c>
      <c r="D64" s="36"/>
      <c r="E64" s="36"/>
      <c r="F64" s="36"/>
      <c r="G64" s="36"/>
      <c r="H64" s="36"/>
      <c r="I64" s="107">
        <v>2000158.3356559824</v>
      </c>
      <c r="J64" s="107">
        <v>2000158.34</v>
      </c>
      <c r="K64" s="36"/>
    </row>
    <row r="65" spans="2:11" x14ac:dyDescent="0.25">
      <c r="B65" s="101" t="s">
        <v>143</v>
      </c>
      <c r="C65" s="36"/>
      <c r="D65" s="36"/>
      <c r="E65" s="36"/>
      <c r="F65" s="36"/>
      <c r="G65" s="36"/>
      <c r="H65" s="36"/>
      <c r="I65" s="36"/>
      <c r="J65" s="36"/>
      <c r="K65" s="36"/>
    </row>
  </sheetData>
  <sheetProtection selectLockedCells="1"/>
  <phoneticPr fontId="24" type="noConversion"/>
  <pageMargins left="0.70866141732283472" right="0.70866141732283472" top="0.74803149606299213" bottom="0.74803149606299213" header="0.31496062992125984" footer="0.31496062992125984"/>
  <pageSetup paperSize="9" scale="80" fitToHeight="0" orientation="landscape" r:id="rId1"/>
  <rowBreaks count="1" manualBreakCount="1">
    <brk id="3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fitToPage="1"/>
  </sheetPr>
  <dimension ref="A1:K171"/>
  <sheetViews>
    <sheetView tabSelected="1" zoomScaleNormal="100" workbookViewId="0">
      <selection activeCell="K22" sqref="K22"/>
    </sheetView>
  </sheetViews>
  <sheetFormatPr defaultRowHeight="15" x14ac:dyDescent="0.25"/>
  <cols>
    <col min="1" max="1" width="10" customWidth="1"/>
    <col min="2" max="2" width="47.42578125" customWidth="1"/>
    <col min="3" max="7" width="13.7109375" customWidth="1"/>
    <col min="8" max="8" width="6.85546875" customWidth="1"/>
    <col min="9" max="9" width="5.28515625" customWidth="1"/>
    <col min="10" max="11" width="12.28515625" bestFit="1" customWidth="1"/>
  </cols>
  <sheetData>
    <row r="1" spans="1:11" x14ac:dyDescent="0.25">
      <c r="A1" s="36"/>
      <c r="B1" s="36"/>
      <c r="C1" s="36"/>
      <c r="D1" s="36"/>
      <c r="E1" s="36"/>
      <c r="F1" s="36"/>
      <c r="G1" s="36"/>
    </row>
    <row r="2" spans="1:11" x14ac:dyDescent="0.25">
      <c r="A2" s="147" t="s">
        <v>145</v>
      </c>
      <c r="B2" s="491" t="s">
        <v>188</v>
      </c>
      <c r="C2" s="492"/>
      <c r="D2" s="164"/>
      <c r="E2" s="148"/>
      <c r="F2" s="149"/>
      <c r="G2" s="149"/>
    </row>
    <row r="3" spans="1:11" x14ac:dyDescent="0.25">
      <c r="A3" s="150" t="s">
        <v>146</v>
      </c>
      <c r="B3" s="490" t="s">
        <v>147</v>
      </c>
      <c r="C3" s="165"/>
      <c r="D3" s="165"/>
      <c r="E3" s="148"/>
      <c r="F3" s="149"/>
      <c r="G3" s="149"/>
    </row>
    <row r="4" spans="1:11" ht="30" customHeight="1" x14ac:dyDescent="0.25">
      <c r="A4" s="151" t="s">
        <v>148</v>
      </c>
      <c r="B4" s="152" t="s">
        <v>180</v>
      </c>
      <c r="C4" s="485" t="s">
        <v>177</v>
      </c>
      <c r="D4" s="486"/>
      <c r="E4" s="486"/>
      <c r="F4" s="486"/>
      <c r="G4" s="486"/>
    </row>
    <row r="5" spans="1:11" ht="14.45" x14ac:dyDescent="0.3">
      <c r="A5" s="153" t="s">
        <v>149</v>
      </c>
      <c r="B5" s="154" t="s">
        <v>150</v>
      </c>
      <c r="C5" s="166"/>
      <c r="D5" s="166"/>
      <c r="E5" s="148"/>
      <c r="F5" s="148"/>
      <c r="G5" s="148"/>
    </row>
    <row r="6" spans="1:11" ht="14.45" x14ac:dyDescent="0.3">
      <c r="A6" s="155"/>
      <c r="B6" s="156"/>
      <c r="C6" s="156"/>
      <c r="D6" s="156"/>
      <c r="E6" s="148"/>
      <c r="F6" s="148"/>
      <c r="G6" s="148"/>
    </row>
    <row r="7" spans="1:11" ht="15.75" thickBot="1" x14ac:dyDescent="0.3">
      <c r="A7" s="157" t="s">
        <v>129</v>
      </c>
      <c r="B7" s="158"/>
      <c r="C7" s="435">
        <f t="shared" ref="C7:D7" si="0">SUM(C8:C13)</f>
        <v>1973604.5999999999</v>
      </c>
      <c r="D7" s="159">
        <f t="shared" si="0"/>
        <v>2994043</v>
      </c>
      <c r="E7" s="159">
        <f>SUM(E8:E13)</f>
        <v>6138260</v>
      </c>
      <c r="F7" s="159">
        <f t="shared" ref="F7:G7" si="1">SUM(F8:F13)</f>
        <v>3988290</v>
      </c>
      <c r="G7" s="159">
        <f t="shared" si="1"/>
        <v>3910820</v>
      </c>
    </row>
    <row r="8" spans="1:11" x14ac:dyDescent="0.25">
      <c r="A8" s="385" t="s">
        <v>151</v>
      </c>
      <c r="B8" s="387" t="s">
        <v>118</v>
      </c>
      <c r="C8" s="360">
        <f>C17</f>
        <v>1915847.32</v>
      </c>
      <c r="D8" s="360">
        <f t="shared" ref="D8" si="2">D17</f>
        <v>2928340</v>
      </c>
      <c r="E8" s="364">
        <f>E17</f>
        <v>6121760</v>
      </c>
      <c r="F8" s="360">
        <f t="shared" ref="F8:G8" si="3">F17</f>
        <v>3971790</v>
      </c>
      <c r="G8" s="360">
        <f t="shared" si="3"/>
        <v>3894320</v>
      </c>
    </row>
    <row r="9" spans="1:11" x14ac:dyDescent="0.25">
      <c r="A9" s="385" t="s">
        <v>152</v>
      </c>
      <c r="B9" s="388" t="s">
        <v>122</v>
      </c>
      <c r="C9" s="361">
        <f t="shared" ref="C9:D9" si="4">C78</f>
        <v>44294.39</v>
      </c>
      <c r="D9" s="361">
        <f t="shared" si="4"/>
        <v>32000</v>
      </c>
      <c r="E9" s="365">
        <f>E78</f>
        <v>0</v>
      </c>
      <c r="F9" s="361">
        <f>F78</f>
        <v>0</v>
      </c>
      <c r="G9" s="361">
        <f>G78</f>
        <v>0</v>
      </c>
    </row>
    <row r="10" spans="1:11" x14ac:dyDescent="0.25">
      <c r="A10" s="385" t="s">
        <v>153</v>
      </c>
      <c r="B10" s="388" t="s">
        <v>154</v>
      </c>
      <c r="C10" s="361">
        <f t="shared" ref="C10:D10" si="5">C86</f>
        <v>13462.89</v>
      </c>
      <c r="D10" s="361">
        <f t="shared" si="5"/>
        <v>33703</v>
      </c>
      <c r="E10" s="365">
        <f>E86</f>
        <v>16500</v>
      </c>
      <c r="F10" s="361">
        <f>F86</f>
        <v>16500</v>
      </c>
      <c r="G10" s="361">
        <f>G86</f>
        <v>16500</v>
      </c>
    </row>
    <row r="11" spans="1:11" x14ac:dyDescent="0.25">
      <c r="A11" s="385" t="s">
        <v>155</v>
      </c>
      <c r="B11" s="388" t="s">
        <v>156</v>
      </c>
      <c r="C11" s="362">
        <f t="shared" ref="C11:D11" si="6">C130</f>
        <v>0</v>
      </c>
      <c r="D11" s="362">
        <f t="shared" si="6"/>
        <v>0</v>
      </c>
      <c r="E11" s="366">
        <f>E130</f>
        <v>0</v>
      </c>
      <c r="F11" s="362">
        <f>F130</f>
        <v>0</v>
      </c>
      <c r="G11" s="362">
        <f>G130</f>
        <v>0</v>
      </c>
    </row>
    <row r="12" spans="1:11" x14ac:dyDescent="0.25">
      <c r="A12" s="386" t="s">
        <v>157</v>
      </c>
      <c r="B12" s="388" t="s">
        <v>158</v>
      </c>
      <c r="C12" s="362">
        <f t="shared" ref="C12:D12" si="7">C141</f>
        <v>0</v>
      </c>
      <c r="D12" s="362">
        <f t="shared" si="7"/>
        <v>0</v>
      </c>
      <c r="E12" s="366">
        <f>E141</f>
        <v>0</v>
      </c>
      <c r="F12" s="362">
        <f>F141</f>
        <v>0</v>
      </c>
      <c r="G12" s="362">
        <f>G141</f>
        <v>0</v>
      </c>
    </row>
    <row r="13" spans="1:11" ht="15.75" thickBot="1" x14ac:dyDescent="0.3">
      <c r="A13" s="386" t="s">
        <v>159</v>
      </c>
      <c r="B13" s="389" t="s">
        <v>160</v>
      </c>
      <c r="C13" s="363">
        <f t="shared" ref="C13:D13" si="8">C163</f>
        <v>0</v>
      </c>
      <c r="D13" s="363">
        <f t="shared" si="8"/>
        <v>0</v>
      </c>
      <c r="E13" s="367">
        <f>E163</f>
        <v>0</v>
      </c>
      <c r="F13" s="363">
        <f>F163</f>
        <v>0</v>
      </c>
      <c r="G13" s="363">
        <f>G163</f>
        <v>0</v>
      </c>
    </row>
    <row r="14" spans="1:11" ht="15.75" thickBot="1" x14ac:dyDescent="0.3">
      <c r="A14" s="36"/>
      <c r="B14" s="36"/>
      <c r="C14" s="104"/>
      <c r="D14" s="104"/>
      <c r="E14" s="104"/>
      <c r="F14" s="104"/>
      <c r="G14" s="104"/>
    </row>
    <row r="15" spans="1:11" ht="26.25" thickBot="1" x14ac:dyDescent="0.3">
      <c r="A15" s="390">
        <v>10915</v>
      </c>
      <c r="B15" s="391" t="s">
        <v>161</v>
      </c>
      <c r="C15" s="372" t="s">
        <v>183</v>
      </c>
      <c r="D15" s="373" t="s">
        <v>184</v>
      </c>
      <c r="E15" s="371" t="s">
        <v>185</v>
      </c>
      <c r="F15" s="371" t="s">
        <v>169</v>
      </c>
      <c r="G15" s="371" t="s">
        <v>186</v>
      </c>
    </row>
    <row r="16" spans="1:11" ht="33" customHeight="1" thickBot="1" x14ac:dyDescent="0.3">
      <c r="A16" s="392" t="s">
        <v>162</v>
      </c>
      <c r="B16" s="393" t="s">
        <v>117</v>
      </c>
      <c r="C16" s="370">
        <f>C17+C78</f>
        <v>1960141.71</v>
      </c>
      <c r="D16" s="369">
        <f>D17+D78</f>
        <v>2960340</v>
      </c>
      <c r="E16" s="369">
        <f>E17+E78</f>
        <v>6121760</v>
      </c>
      <c r="F16" s="369">
        <f>F17+F78</f>
        <v>3971790</v>
      </c>
      <c r="G16" s="369">
        <f>G17+G78</f>
        <v>3894320</v>
      </c>
      <c r="J16" s="61"/>
      <c r="K16" s="61"/>
    </row>
    <row r="17" spans="1:7" x14ac:dyDescent="0.25">
      <c r="A17" s="409">
        <v>11</v>
      </c>
      <c r="B17" s="394" t="s">
        <v>118</v>
      </c>
      <c r="C17" s="347">
        <f>C18+C28+C57+C62+C73</f>
        <v>1915847.32</v>
      </c>
      <c r="D17" s="347">
        <f>D18+D28+D57+D62+D73</f>
        <v>2928340</v>
      </c>
      <c r="E17" s="359">
        <f>E18+E28+E57+E62+E73</f>
        <v>6121760</v>
      </c>
      <c r="F17" s="341">
        <f>F18+F28+F57+F62+F73</f>
        <v>3971790</v>
      </c>
      <c r="G17" s="368">
        <f>G18+G28+G57+G62+G73</f>
        <v>3894320</v>
      </c>
    </row>
    <row r="18" spans="1:7" x14ac:dyDescent="0.25">
      <c r="A18" s="410">
        <v>31</v>
      </c>
      <c r="B18" s="395" t="s">
        <v>5</v>
      </c>
      <c r="C18" s="313">
        <f t="shared" ref="C18:D18" si="9">C19+C23+C25</f>
        <v>1552471.6600000001</v>
      </c>
      <c r="D18" s="313">
        <f t="shared" si="9"/>
        <v>2195040</v>
      </c>
      <c r="E18" s="314">
        <f t="shared" ref="E18:G18" si="10">E19+E23+E25</f>
        <v>2776640</v>
      </c>
      <c r="F18" s="313">
        <f t="shared" si="10"/>
        <v>2862690</v>
      </c>
      <c r="G18" s="344">
        <f t="shared" si="10"/>
        <v>2782830</v>
      </c>
    </row>
    <row r="19" spans="1:7" x14ac:dyDescent="0.25">
      <c r="A19" s="410">
        <v>311</v>
      </c>
      <c r="B19" s="395" t="s">
        <v>28</v>
      </c>
      <c r="C19" s="313">
        <f t="shared" ref="C19:D19" si="11">SUM(C20:C22)</f>
        <v>1180001.4000000001</v>
      </c>
      <c r="D19" s="313">
        <f t="shared" si="11"/>
        <v>1593380</v>
      </c>
      <c r="E19" s="314">
        <f>SUM(E20:E22)</f>
        <v>2022295</v>
      </c>
      <c r="F19" s="313">
        <f t="shared" ref="F19:G19" si="12">SUM(F20:F22)</f>
        <v>2087290</v>
      </c>
      <c r="G19" s="344">
        <f t="shared" si="12"/>
        <v>2027140</v>
      </c>
    </row>
    <row r="20" spans="1:7" x14ac:dyDescent="0.25">
      <c r="A20" s="411">
        <v>3111</v>
      </c>
      <c r="B20" s="396" t="s">
        <v>29</v>
      </c>
      <c r="C20" s="374">
        <v>1120967.8400000001</v>
      </c>
      <c r="D20" s="374">
        <v>1533380</v>
      </c>
      <c r="E20" s="338">
        <v>1862095</v>
      </c>
      <c r="F20" s="336">
        <v>1926290</v>
      </c>
      <c r="G20" s="345">
        <v>1865330</v>
      </c>
    </row>
    <row r="21" spans="1:7" x14ac:dyDescent="0.25">
      <c r="A21" s="411">
        <v>3113</v>
      </c>
      <c r="B21" s="396" t="s">
        <v>71</v>
      </c>
      <c r="C21" s="374">
        <v>59033.56</v>
      </c>
      <c r="D21" s="374">
        <v>59800</v>
      </c>
      <c r="E21" s="338">
        <v>160000</v>
      </c>
      <c r="F21" s="336">
        <v>160800</v>
      </c>
      <c r="G21" s="345">
        <v>161610</v>
      </c>
    </row>
    <row r="22" spans="1:7" x14ac:dyDescent="0.25">
      <c r="A22" s="411">
        <v>3114</v>
      </c>
      <c r="B22" s="396" t="s">
        <v>119</v>
      </c>
      <c r="C22" s="374">
        <v>0</v>
      </c>
      <c r="D22" s="375">
        <v>200</v>
      </c>
      <c r="E22" s="338">
        <v>200</v>
      </c>
      <c r="F22" s="336">
        <v>200</v>
      </c>
      <c r="G22" s="345">
        <v>200</v>
      </c>
    </row>
    <row r="23" spans="1:7" x14ac:dyDescent="0.25">
      <c r="A23" s="412">
        <v>312</v>
      </c>
      <c r="B23" s="397" t="s">
        <v>72</v>
      </c>
      <c r="C23" s="313">
        <f t="shared" ref="C23:D23" si="13">SUM(C24)</f>
        <v>52385.81</v>
      </c>
      <c r="D23" s="313">
        <f t="shared" si="13"/>
        <v>176660</v>
      </c>
      <c r="E23" s="314">
        <f>SUM(E24)</f>
        <v>192550</v>
      </c>
      <c r="F23" s="313">
        <f t="shared" ref="F23:G23" si="14">SUM(F24)</f>
        <v>195550</v>
      </c>
      <c r="G23" s="344">
        <f t="shared" si="14"/>
        <v>192550</v>
      </c>
    </row>
    <row r="24" spans="1:7" x14ac:dyDescent="0.25">
      <c r="A24" s="411">
        <v>3121</v>
      </c>
      <c r="B24" s="396" t="s">
        <v>72</v>
      </c>
      <c r="C24" s="374">
        <v>52385.81</v>
      </c>
      <c r="D24" s="374">
        <v>176660</v>
      </c>
      <c r="E24" s="338">
        <v>192550</v>
      </c>
      <c r="F24" s="336">
        <v>195550</v>
      </c>
      <c r="G24" s="345">
        <v>192550</v>
      </c>
    </row>
    <row r="25" spans="1:7" x14ac:dyDescent="0.25">
      <c r="A25" s="412">
        <v>313</v>
      </c>
      <c r="B25" s="397" t="s">
        <v>73</v>
      </c>
      <c r="C25" s="313">
        <f t="shared" ref="C25:D25" si="15">SUM(C26:C27)</f>
        <v>320084.44999999995</v>
      </c>
      <c r="D25" s="313">
        <f t="shared" si="15"/>
        <v>425000</v>
      </c>
      <c r="E25" s="314">
        <f t="shared" ref="E25:G25" si="16">SUM(E26:E27)</f>
        <v>561795</v>
      </c>
      <c r="F25" s="313">
        <f t="shared" si="16"/>
        <v>579850</v>
      </c>
      <c r="G25" s="344">
        <f t="shared" si="16"/>
        <v>563140</v>
      </c>
    </row>
    <row r="26" spans="1:7" x14ac:dyDescent="0.25">
      <c r="A26" s="411">
        <v>3131</v>
      </c>
      <c r="B26" s="396" t="s">
        <v>74</v>
      </c>
      <c r="C26" s="336">
        <v>133104.26999999999</v>
      </c>
      <c r="D26" s="336">
        <v>175000</v>
      </c>
      <c r="E26" s="338">
        <v>228115</v>
      </c>
      <c r="F26" s="336">
        <v>235446</v>
      </c>
      <c r="G26" s="345">
        <v>228661</v>
      </c>
    </row>
    <row r="27" spans="1:7" x14ac:dyDescent="0.25">
      <c r="A27" s="411">
        <v>3132</v>
      </c>
      <c r="B27" s="396" t="s">
        <v>75</v>
      </c>
      <c r="C27" s="336">
        <v>186980.18</v>
      </c>
      <c r="D27" s="336">
        <v>250000</v>
      </c>
      <c r="E27" s="338">
        <v>333680</v>
      </c>
      <c r="F27" s="336">
        <v>344404</v>
      </c>
      <c r="G27" s="345">
        <v>334479</v>
      </c>
    </row>
    <row r="28" spans="1:7" x14ac:dyDescent="0.25">
      <c r="A28" s="412">
        <v>32</v>
      </c>
      <c r="B28" s="397" t="s">
        <v>9</v>
      </c>
      <c r="C28" s="315">
        <f t="shared" ref="C28:D28" si="17">C29+C33+C40+C50</f>
        <v>312487.67</v>
      </c>
      <c r="D28" s="315">
        <f t="shared" si="17"/>
        <v>600000</v>
      </c>
      <c r="E28" s="343">
        <f t="shared" ref="E28:G28" si="18">E29+E33+E40+E50</f>
        <v>964620</v>
      </c>
      <c r="F28" s="315">
        <f t="shared" si="18"/>
        <v>993900</v>
      </c>
      <c r="G28" s="346">
        <f t="shared" si="18"/>
        <v>1024190</v>
      </c>
    </row>
    <row r="29" spans="1:7" x14ac:dyDescent="0.25">
      <c r="A29" s="412">
        <v>321</v>
      </c>
      <c r="B29" s="397" t="s">
        <v>30</v>
      </c>
      <c r="C29" s="313">
        <f t="shared" ref="C29:D29" si="19">SUM(C30:C32)</f>
        <v>36816.97</v>
      </c>
      <c r="D29" s="313">
        <f t="shared" si="19"/>
        <v>60500</v>
      </c>
      <c r="E29" s="314">
        <f t="shared" ref="E29:G29" si="20">SUM(E30:E32)</f>
        <v>78000</v>
      </c>
      <c r="F29" s="313">
        <f t="shared" si="20"/>
        <v>78090</v>
      </c>
      <c r="G29" s="344">
        <f t="shared" si="20"/>
        <v>78190</v>
      </c>
    </row>
    <row r="30" spans="1:7" x14ac:dyDescent="0.25">
      <c r="A30" s="411">
        <v>3211</v>
      </c>
      <c r="B30" s="396" t="s">
        <v>31</v>
      </c>
      <c r="C30" s="336">
        <v>1991.9</v>
      </c>
      <c r="D30" s="336">
        <v>3500</v>
      </c>
      <c r="E30" s="338">
        <v>5000</v>
      </c>
      <c r="F30" s="336">
        <v>5000</v>
      </c>
      <c r="G30" s="345">
        <v>5000</v>
      </c>
    </row>
    <row r="31" spans="1:7" x14ac:dyDescent="0.25">
      <c r="A31" s="411">
        <v>3212</v>
      </c>
      <c r="B31" s="396" t="s">
        <v>76</v>
      </c>
      <c r="C31" s="336">
        <v>34206.07</v>
      </c>
      <c r="D31" s="336">
        <v>56000</v>
      </c>
      <c r="E31" s="338">
        <v>70000</v>
      </c>
      <c r="F31" s="336">
        <v>70000</v>
      </c>
      <c r="G31" s="345">
        <v>70000</v>
      </c>
    </row>
    <row r="32" spans="1:7" x14ac:dyDescent="0.25">
      <c r="A32" s="411">
        <v>3213</v>
      </c>
      <c r="B32" s="396" t="s">
        <v>77</v>
      </c>
      <c r="C32" s="336">
        <v>619</v>
      </c>
      <c r="D32" s="336">
        <v>1000</v>
      </c>
      <c r="E32" s="338">
        <v>3000</v>
      </c>
      <c r="F32" s="336">
        <v>3090</v>
      </c>
      <c r="G32" s="345">
        <v>3190</v>
      </c>
    </row>
    <row r="33" spans="1:7" x14ac:dyDescent="0.25">
      <c r="A33" s="412">
        <v>322</v>
      </c>
      <c r="B33" s="397" t="s">
        <v>78</v>
      </c>
      <c r="C33" s="313">
        <f t="shared" ref="C33:D33" si="21">SUM(C34:C39)</f>
        <v>199320.53</v>
      </c>
      <c r="D33" s="313">
        <f t="shared" si="21"/>
        <v>414000</v>
      </c>
      <c r="E33" s="314">
        <f>SUM(E34:E39)</f>
        <v>655000</v>
      </c>
      <c r="F33" s="313">
        <f t="shared" ref="F33:G33" si="22">SUM(F34:F39)</f>
        <v>674650</v>
      </c>
      <c r="G33" s="344">
        <f t="shared" si="22"/>
        <v>695010</v>
      </c>
    </row>
    <row r="34" spans="1:7" x14ac:dyDescent="0.25">
      <c r="A34" s="411">
        <v>3221</v>
      </c>
      <c r="B34" s="396" t="s">
        <v>79</v>
      </c>
      <c r="C34" s="336">
        <v>17862.060000000001</v>
      </c>
      <c r="D34" s="336">
        <v>40000</v>
      </c>
      <c r="E34" s="338">
        <v>80000</v>
      </c>
      <c r="F34" s="336">
        <v>82400</v>
      </c>
      <c r="G34" s="345">
        <v>84900</v>
      </c>
    </row>
    <row r="35" spans="1:7" x14ac:dyDescent="0.25">
      <c r="A35" s="411">
        <v>3222</v>
      </c>
      <c r="B35" s="396" t="s">
        <v>80</v>
      </c>
      <c r="C35" s="336">
        <v>117217.31</v>
      </c>
      <c r="D35" s="336">
        <v>180000</v>
      </c>
      <c r="E35" s="338">
        <v>250000</v>
      </c>
      <c r="F35" s="336">
        <v>257500</v>
      </c>
      <c r="G35" s="345">
        <v>265225</v>
      </c>
    </row>
    <row r="36" spans="1:7" x14ac:dyDescent="0.25">
      <c r="A36" s="411">
        <v>3223</v>
      </c>
      <c r="B36" s="396" t="s">
        <v>81</v>
      </c>
      <c r="C36" s="336">
        <v>58084.98</v>
      </c>
      <c r="D36" s="336">
        <v>171000</v>
      </c>
      <c r="E36" s="338">
        <v>250000</v>
      </c>
      <c r="F36" s="336">
        <v>257500</v>
      </c>
      <c r="G36" s="345">
        <v>265225</v>
      </c>
    </row>
    <row r="37" spans="1:7" x14ac:dyDescent="0.25">
      <c r="A37" s="411">
        <v>3224</v>
      </c>
      <c r="B37" s="396" t="s">
        <v>82</v>
      </c>
      <c r="C37" s="336">
        <v>3143.87</v>
      </c>
      <c r="D37" s="336">
        <v>12000</v>
      </c>
      <c r="E37" s="338">
        <v>55000</v>
      </c>
      <c r="F37" s="336">
        <v>56650</v>
      </c>
      <c r="G37" s="345">
        <v>58350</v>
      </c>
    </row>
    <row r="38" spans="1:7" x14ac:dyDescent="0.25">
      <c r="A38" s="411">
        <v>3225</v>
      </c>
      <c r="B38" s="396" t="s">
        <v>83</v>
      </c>
      <c r="C38" s="336">
        <v>2260.87</v>
      </c>
      <c r="D38" s="336">
        <v>7000</v>
      </c>
      <c r="E38" s="338">
        <v>15000</v>
      </c>
      <c r="F38" s="336">
        <v>15450</v>
      </c>
      <c r="G38" s="345">
        <v>16000</v>
      </c>
    </row>
    <row r="39" spans="1:7" x14ac:dyDescent="0.25">
      <c r="A39" s="411">
        <v>3227</v>
      </c>
      <c r="B39" s="396" t="s">
        <v>84</v>
      </c>
      <c r="C39" s="336">
        <v>751.44</v>
      </c>
      <c r="D39" s="336">
        <v>4000</v>
      </c>
      <c r="E39" s="338">
        <v>5000</v>
      </c>
      <c r="F39" s="336">
        <v>5150</v>
      </c>
      <c r="G39" s="345">
        <v>5310</v>
      </c>
    </row>
    <row r="40" spans="1:7" x14ac:dyDescent="0.25">
      <c r="A40" s="412">
        <v>323</v>
      </c>
      <c r="B40" s="397" t="s">
        <v>85</v>
      </c>
      <c r="C40" s="313">
        <f t="shared" ref="C40:D40" si="23">SUM(C41:C49)</f>
        <v>63621.30999999999</v>
      </c>
      <c r="D40" s="313">
        <f t="shared" si="23"/>
        <v>105600</v>
      </c>
      <c r="E40" s="314">
        <f>SUM(E41:E49)</f>
        <v>201620</v>
      </c>
      <c r="F40" s="313">
        <f t="shared" ref="F40:G40" si="24">SUM(F41:F49)</f>
        <v>210010</v>
      </c>
      <c r="G40" s="344">
        <f t="shared" si="24"/>
        <v>218680</v>
      </c>
    </row>
    <row r="41" spans="1:7" x14ac:dyDescent="0.25">
      <c r="A41" s="411">
        <v>3231</v>
      </c>
      <c r="B41" s="396" t="s">
        <v>86</v>
      </c>
      <c r="C41" s="336">
        <v>2575.9899999999998</v>
      </c>
      <c r="D41" s="420">
        <v>5000</v>
      </c>
      <c r="E41" s="351">
        <v>11000</v>
      </c>
      <c r="F41" s="420">
        <v>11330</v>
      </c>
      <c r="G41" s="421">
        <v>11700</v>
      </c>
    </row>
    <row r="42" spans="1:7" x14ac:dyDescent="0.25">
      <c r="A42" s="411">
        <v>3232</v>
      </c>
      <c r="B42" s="396" t="s">
        <v>87</v>
      </c>
      <c r="C42" s="336">
        <v>9017.4</v>
      </c>
      <c r="D42" s="336">
        <v>15000</v>
      </c>
      <c r="E42" s="338">
        <v>40000</v>
      </c>
      <c r="F42" s="336">
        <v>41200</v>
      </c>
      <c r="G42" s="345">
        <v>42440</v>
      </c>
    </row>
    <row r="43" spans="1:7" x14ac:dyDescent="0.25">
      <c r="A43" s="411">
        <v>3233</v>
      </c>
      <c r="B43" s="396" t="s">
        <v>88</v>
      </c>
      <c r="C43" s="336">
        <v>248.85</v>
      </c>
      <c r="D43" s="336">
        <v>1000</v>
      </c>
      <c r="E43" s="338">
        <v>8000</v>
      </c>
      <c r="F43" s="336">
        <v>8240</v>
      </c>
      <c r="G43" s="345">
        <v>8490</v>
      </c>
    </row>
    <row r="44" spans="1:7" x14ac:dyDescent="0.25">
      <c r="A44" s="411">
        <v>3234</v>
      </c>
      <c r="B44" s="396" t="s">
        <v>89</v>
      </c>
      <c r="C44" s="336">
        <v>33439.54</v>
      </c>
      <c r="D44" s="336">
        <v>46000</v>
      </c>
      <c r="E44" s="338">
        <v>70000</v>
      </c>
      <c r="F44" s="336">
        <v>72100</v>
      </c>
      <c r="G44" s="345">
        <v>74300</v>
      </c>
    </row>
    <row r="45" spans="1:7" x14ac:dyDescent="0.25">
      <c r="A45" s="411">
        <v>3235</v>
      </c>
      <c r="B45" s="396" t="s">
        <v>90</v>
      </c>
      <c r="C45" s="336">
        <v>50</v>
      </c>
      <c r="D45" s="336">
        <v>800</v>
      </c>
      <c r="E45" s="338">
        <v>1000</v>
      </c>
      <c r="F45" s="336">
        <v>1030</v>
      </c>
      <c r="G45" s="345">
        <v>1070</v>
      </c>
    </row>
    <row r="46" spans="1:7" x14ac:dyDescent="0.25">
      <c r="A46" s="411">
        <v>3236</v>
      </c>
      <c r="B46" s="396" t="s">
        <v>91</v>
      </c>
      <c r="C46" s="422">
        <v>4781.8100000000004</v>
      </c>
      <c r="D46" s="336">
        <v>15000</v>
      </c>
      <c r="E46" s="338">
        <v>34500</v>
      </c>
      <c r="F46" s="336">
        <v>35535</v>
      </c>
      <c r="G46" s="345">
        <v>36600</v>
      </c>
    </row>
    <row r="47" spans="1:7" x14ac:dyDescent="0.25">
      <c r="A47" s="411">
        <v>3237</v>
      </c>
      <c r="B47" s="396" t="s">
        <v>92</v>
      </c>
      <c r="C47" s="420">
        <v>12603.23</v>
      </c>
      <c r="D47" s="336">
        <v>16000</v>
      </c>
      <c r="E47" s="338">
        <v>22000</v>
      </c>
      <c r="F47" s="336">
        <v>25000</v>
      </c>
      <c r="G47" s="345">
        <v>28000</v>
      </c>
    </row>
    <row r="48" spans="1:7" x14ac:dyDescent="0.25">
      <c r="A48" s="411">
        <v>3238</v>
      </c>
      <c r="B48" s="396" t="s">
        <v>93</v>
      </c>
      <c r="C48" s="336">
        <v>25.92</v>
      </c>
      <c r="D48" s="336">
        <v>110</v>
      </c>
      <c r="E48" s="338">
        <v>120</v>
      </c>
      <c r="F48" s="336">
        <v>125</v>
      </c>
      <c r="G48" s="345">
        <v>130</v>
      </c>
    </row>
    <row r="49" spans="1:7" x14ac:dyDescent="0.25">
      <c r="A49" s="411">
        <v>3239</v>
      </c>
      <c r="B49" s="396" t="s">
        <v>94</v>
      </c>
      <c r="C49" s="336">
        <v>878.57</v>
      </c>
      <c r="D49" s="336">
        <v>6690</v>
      </c>
      <c r="E49" s="338">
        <v>15000</v>
      </c>
      <c r="F49" s="336">
        <v>15450</v>
      </c>
      <c r="G49" s="345">
        <v>15950</v>
      </c>
    </row>
    <row r="50" spans="1:7" x14ac:dyDescent="0.25">
      <c r="A50" s="412">
        <v>329</v>
      </c>
      <c r="B50" s="397" t="s">
        <v>101</v>
      </c>
      <c r="C50" s="313">
        <f>SUM(C51:C56)</f>
        <v>12728.86</v>
      </c>
      <c r="D50" s="313">
        <f>SUM(D51:D56)</f>
        <v>19900</v>
      </c>
      <c r="E50" s="314">
        <f>SUM(E51:E56)</f>
        <v>30000</v>
      </c>
      <c r="F50" s="313">
        <f>SUM(F51:F56)</f>
        <v>31150</v>
      </c>
      <c r="G50" s="344">
        <f>SUM(G51:G56)</f>
        <v>32310</v>
      </c>
    </row>
    <row r="51" spans="1:7" ht="25.15" customHeight="1" x14ac:dyDescent="0.25">
      <c r="A51" s="411">
        <v>3291</v>
      </c>
      <c r="B51" s="398" t="s">
        <v>96</v>
      </c>
      <c r="C51" s="336">
        <v>9715.2999999999993</v>
      </c>
      <c r="D51" s="336">
        <v>13000</v>
      </c>
      <c r="E51" s="338">
        <v>16000</v>
      </c>
      <c r="F51" s="336">
        <v>17000</v>
      </c>
      <c r="G51" s="345">
        <v>18000</v>
      </c>
    </row>
    <row r="52" spans="1:7" x14ac:dyDescent="0.25">
      <c r="A52" s="411">
        <v>3292</v>
      </c>
      <c r="B52" s="396" t="s">
        <v>97</v>
      </c>
      <c r="C52" s="336">
        <v>968.59</v>
      </c>
      <c r="D52" s="336">
        <v>2000</v>
      </c>
      <c r="E52" s="338">
        <v>5000</v>
      </c>
      <c r="F52" s="336">
        <v>5150</v>
      </c>
      <c r="G52" s="345">
        <v>5310</v>
      </c>
    </row>
    <row r="53" spans="1:7" x14ac:dyDescent="0.25">
      <c r="A53" s="411">
        <v>3293</v>
      </c>
      <c r="B53" s="396" t="s">
        <v>98</v>
      </c>
      <c r="C53" s="336">
        <v>26.87</v>
      </c>
      <c r="D53" s="336">
        <v>200</v>
      </c>
      <c r="E53" s="338">
        <v>1000</v>
      </c>
      <c r="F53" s="336">
        <v>1000</v>
      </c>
      <c r="G53" s="345">
        <v>1000</v>
      </c>
    </row>
    <row r="54" spans="1:7" x14ac:dyDescent="0.25">
      <c r="A54" s="411">
        <v>3294</v>
      </c>
      <c r="B54" s="396" t="s">
        <v>99</v>
      </c>
      <c r="C54" s="336">
        <v>0</v>
      </c>
      <c r="D54" s="336">
        <v>0</v>
      </c>
      <c r="E54" s="338">
        <v>0</v>
      </c>
      <c r="F54" s="336">
        <v>0</v>
      </c>
      <c r="G54" s="345">
        <v>0</v>
      </c>
    </row>
    <row r="55" spans="1:7" x14ac:dyDescent="0.25">
      <c r="A55" s="411">
        <v>3295</v>
      </c>
      <c r="B55" s="396" t="s">
        <v>100</v>
      </c>
      <c r="C55" s="336">
        <v>894.87</v>
      </c>
      <c r="D55" s="336">
        <v>1200</v>
      </c>
      <c r="E55" s="338">
        <v>2000</v>
      </c>
      <c r="F55" s="336">
        <v>2000</v>
      </c>
      <c r="G55" s="345">
        <v>2000</v>
      </c>
    </row>
    <row r="56" spans="1:7" x14ac:dyDescent="0.25">
      <c r="A56" s="411">
        <v>3299</v>
      </c>
      <c r="B56" s="396" t="s">
        <v>101</v>
      </c>
      <c r="C56" s="336">
        <v>1123.23</v>
      </c>
      <c r="D56" s="336">
        <v>3500</v>
      </c>
      <c r="E56" s="338">
        <v>6000</v>
      </c>
      <c r="F56" s="336">
        <v>6000</v>
      </c>
      <c r="G56" s="345">
        <v>6000</v>
      </c>
    </row>
    <row r="57" spans="1:7" x14ac:dyDescent="0.25">
      <c r="A57" s="412">
        <v>34</v>
      </c>
      <c r="B57" s="397" t="s">
        <v>102</v>
      </c>
      <c r="C57" s="334">
        <f t="shared" ref="C57:D57" si="25">C60+C58</f>
        <v>1126.6400000000001</v>
      </c>
      <c r="D57" s="334">
        <f t="shared" si="25"/>
        <v>2800</v>
      </c>
      <c r="E57" s="348">
        <f t="shared" ref="E57:G57" si="26">E60+E58</f>
        <v>3000</v>
      </c>
      <c r="F57" s="334">
        <f t="shared" si="26"/>
        <v>3200</v>
      </c>
      <c r="G57" s="349">
        <f t="shared" si="26"/>
        <v>3300</v>
      </c>
    </row>
    <row r="58" spans="1:7" ht="17.45" customHeight="1" x14ac:dyDescent="0.25">
      <c r="A58" s="412">
        <v>342</v>
      </c>
      <c r="B58" s="397" t="s">
        <v>103</v>
      </c>
      <c r="C58" s="334">
        <f t="shared" ref="C58:G58" si="27">C59</f>
        <v>0</v>
      </c>
      <c r="D58" s="334">
        <f t="shared" si="27"/>
        <v>0</v>
      </c>
      <c r="E58" s="348">
        <f t="shared" si="27"/>
        <v>0</v>
      </c>
      <c r="F58" s="334">
        <f t="shared" si="27"/>
        <v>0</v>
      </c>
      <c r="G58" s="349">
        <f t="shared" si="27"/>
        <v>0</v>
      </c>
    </row>
    <row r="59" spans="1:7" ht="17.45" customHeight="1" x14ac:dyDescent="0.25">
      <c r="A59" s="411">
        <v>3427</v>
      </c>
      <c r="B59" s="399" t="s">
        <v>120</v>
      </c>
      <c r="C59" s="336">
        <v>0</v>
      </c>
      <c r="D59" s="336">
        <v>0</v>
      </c>
      <c r="E59" s="338">
        <v>0</v>
      </c>
      <c r="F59" s="423">
        <v>0</v>
      </c>
      <c r="G59" s="345">
        <v>0</v>
      </c>
    </row>
    <row r="60" spans="1:7" x14ac:dyDescent="0.25">
      <c r="A60" s="412">
        <v>343</v>
      </c>
      <c r="B60" s="397" t="s">
        <v>104</v>
      </c>
      <c r="C60" s="313">
        <f t="shared" ref="C60:G60" si="28">SUM(C61:C61)</f>
        <v>1126.6400000000001</v>
      </c>
      <c r="D60" s="313">
        <f t="shared" si="28"/>
        <v>2800</v>
      </c>
      <c r="E60" s="314">
        <f t="shared" si="28"/>
        <v>3000</v>
      </c>
      <c r="F60" s="313">
        <f t="shared" si="28"/>
        <v>3200</v>
      </c>
      <c r="G60" s="313">
        <f t="shared" si="28"/>
        <v>3300</v>
      </c>
    </row>
    <row r="61" spans="1:7" x14ac:dyDescent="0.25">
      <c r="A61" s="411">
        <v>3431</v>
      </c>
      <c r="B61" s="396" t="s">
        <v>105</v>
      </c>
      <c r="C61" s="336">
        <v>1126.6400000000001</v>
      </c>
      <c r="D61" s="336">
        <v>2800</v>
      </c>
      <c r="E61" s="338">
        <v>3000</v>
      </c>
      <c r="F61" s="336">
        <v>3200</v>
      </c>
      <c r="G61" s="345">
        <v>3300</v>
      </c>
    </row>
    <row r="62" spans="1:7" x14ac:dyDescent="0.25">
      <c r="A62" s="412">
        <v>42</v>
      </c>
      <c r="B62" s="397" t="s">
        <v>106</v>
      </c>
      <c r="C62" s="355">
        <f>C63+C71</f>
        <v>39899.550000000003</v>
      </c>
      <c r="D62" s="355">
        <f>D63+D71</f>
        <v>70500</v>
      </c>
      <c r="E62" s="350">
        <f>E63+E71</f>
        <v>177500</v>
      </c>
      <c r="F62" s="355">
        <f>F63+F71</f>
        <v>32000</v>
      </c>
      <c r="G62" s="353">
        <f>G63+G71</f>
        <v>24000</v>
      </c>
    </row>
    <row r="63" spans="1:7" x14ac:dyDescent="0.25">
      <c r="A63" s="412">
        <v>422</v>
      </c>
      <c r="B63" s="397" t="s">
        <v>107</v>
      </c>
      <c r="C63" s="334">
        <f t="shared" ref="C63:D63" si="29">SUM(C64:C70)</f>
        <v>39899.550000000003</v>
      </c>
      <c r="D63" s="334">
        <f t="shared" si="29"/>
        <v>50500</v>
      </c>
      <c r="E63" s="348">
        <f t="shared" ref="E63:G63" si="30">SUM(E64:E70)</f>
        <v>177500</v>
      </c>
      <c r="F63" s="334">
        <f t="shared" si="30"/>
        <v>32000</v>
      </c>
      <c r="G63" s="349">
        <f t="shared" si="30"/>
        <v>24000</v>
      </c>
    </row>
    <row r="64" spans="1:7" x14ac:dyDescent="0.25">
      <c r="A64" s="411">
        <v>4221</v>
      </c>
      <c r="B64" s="396" t="s">
        <v>108</v>
      </c>
      <c r="C64" s="336">
        <v>2512.8000000000002</v>
      </c>
      <c r="D64" s="336">
        <v>0</v>
      </c>
      <c r="E64" s="338">
        <v>20500</v>
      </c>
      <c r="F64" s="336">
        <v>10000</v>
      </c>
      <c r="G64" s="345">
        <v>10000</v>
      </c>
    </row>
    <row r="65" spans="1:7" x14ac:dyDescent="0.25">
      <c r="A65" s="411">
        <v>4222</v>
      </c>
      <c r="B65" s="396" t="s">
        <v>109</v>
      </c>
      <c r="C65" s="336">
        <v>217.97</v>
      </c>
      <c r="D65" s="336">
        <v>0</v>
      </c>
      <c r="E65" s="338">
        <v>2000</v>
      </c>
      <c r="F65" s="336">
        <v>2000</v>
      </c>
      <c r="G65" s="345">
        <v>2000</v>
      </c>
    </row>
    <row r="66" spans="1:7" x14ac:dyDescent="0.25">
      <c r="A66" s="411">
        <v>4223</v>
      </c>
      <c r="B66" s="396" t="s">
        <v>110</v>
      </c>
      <c r="C66" s="336">
        <v>24952.39</v>
      </c>
      <c r="D66" s="336">
        <v>0</v>
      </c>
      <c r="E66" s="338">
        <v>30000</v>
      </c>
      <c r="F66" s="336">
        <v>0</v>
      </c>
      <c r="G66" s="345">
        <v>0</v>
      </c>
    </row>
    <row r="67" spans="1:7" x14ac:dyDescent="0.25">
      <c r="A67" s="411">
        <v>4224</v>
      </c>
      <c r="B67" s="396" t="s">
        <v>111</v>
      </c>
      <c r="C67" s="336">
        <v>0</v>
      </c>
      <c r="D67" s="336">
        <v>1000</v>
      </c>
      <c r="E67" s="338">
        <v>0</v>
      </c>
      <c r="F67" s="336">
        <v>0</v>
      </c>
      <c r="G67" s="345">
        <v>0</v>
      </c>
    </row>
    <row r="68" spans="1:7" x14ac:dyDescent="0.25">
      <c r="A68" s="411">
        <v>4225</v>
      </c>
      <c r="B68" s="396" t="s">
        <v>112</v>
      </c>
      <c r="C68" s="336">
        <v>12216.39</v>
      </c>
      <c r="D68" s="336">
        <v>49500</v>
      </c>
      <c r="E68" s="338">
        <v>0</v>
      </c>
      <c r="F68" s="336">
        <v>0</v>
      </c>
      <c r="G68" s="345">
        <v>0</v>
      </c>
    </row>
    <row r="69" spans="1:7" x14ac:dyDescent="0.25">
      <c r="A69" s="411">
        <v>4226</v>
      </c>
      <c r="B69" s="396" t="s">
        <v>125</v>
      </c>
      <c r="C69" s="336">
        <v>0</v>
      </c>
      <c r="D69" s="336">
        <v>0</v>
      </c>
      <c r="E69" s="338">
        <v>0</v>
      </c>
      <c r="F69" s="336">
        <v>0</v>
      </c>
      <c r="G69" s="345">
        <v>0</v>
      </c>
    </row>
    <row r="70" spans="1:7" x14ac:dyDescent="0.25">
      <c r="A70" s="411">
        <v>4227</v>
      </c>
      <c r="B70" s="396" t="s">
        <v>113</v>
      </c>
      <c r="C70" s="336">
        <v>0</v>
      </c>
      <c r="D70" s="422">
        <v>0</v>
      </c>
      <c r="E70" s="338">
        <v>125000</v>
      </c>
      <c r="F70" s="336">
        <v>20000</v>
      </c>
      <c r="G70" s="345">
        <v>12000</v>
      </c>
    </row>
    <row r="71" spans="1:7" x14ac:dyDescent="0.25">
      <c r="A71" s="412">
        <v>423</v>
      </c>
      <c r="B71" s="397" t="s">
        <v>114</v>
      </c>
      <c r="C71" s="313">
        <f t="shared" ref="C71:G71" si="31">SUM(C72:C72)</f>
        <v>0</v>
      </c>
      <c r="D71" s="315">
        <f t="shared" si="31"/>
        <v>20000</v>
      </c>
      <c r="E71" s="376">
        <f t="shared" si="31"/>
        <v>0</v>
      </c>
      <c r="F71" s="313">
        <f t="shared" si="31"/>
        <v>0</v>
      </c>
      <c r="G71" s="313">
        <f t="shared" si="31"/>
        <v>0</v>
      </c>
    </row>
    <row r="72" spans="1:7" x14ac:dyDescent="0.25">
      <c r="A72" s="411">
        <v>4231</v>
      </c>
      <c r="B72" s="396" t="s">
        <v>115</v>
      </c>
      <c r="C72" s="336">
        <v>0</v>
      </c>
      <c r="D72" s="336">
        <v>20000</v>
      </c>
      <c r="E72" s="377">
        <v>0</v>
      </c>
      <c r="F72" s="336">
        <v>0</v>
      </c>
      <c r="G72" s="420">
        <v>0</v>
      </c>
    </row>
    <row r="73" spans="1:7" x14ac:dyDescent="0.25">
      <c r="A73" s="412">
        <v>45</v>
      </c>
      <c r="B73" s="397" t="s">
        <v>163</v>
      </c>
      <c r="C73" s="424">
        <f>C74+C76</f>
        <v>9861.7999999999993</v>
      </c>
      <c r="D73" s="356">
        <f>D74+D76</f>
        <v>60000</v>
      </c>
      <c r="E73" s="378">
        <f>E74+E76</f>
        <v>2200000</v>
      </c>
      <c r="F73" s="356">
        <f>F74+F76</f>
        <v>80000</v>
      </c>
      <c r="G73" s="356">
        <f>G74+G76</f>
        <v>60000</v>
      </c>
    </row>
    <row r="74" spans="1:7" x14ac:dyDescent="0.25">
      <c r="A74" s="412">
        <v>451</v>
      </c>
      <c r="B74" s="397" t="s">
        <v>121</v>
      </c>
      <c r="C74" s="355">
        <f>SUM(C75:C75)</f>
        <v>9861.7999999999993</v>
      </c>
      <c r="D74" s="334">
        <f>SUM(D75:D75)</f>
        <v>60000</v>
      </c>
      <c r="E74" s="335">
        <f>SUM(E75:E75)</f>
        <v>1947500</v>
      </c>
      <c r="F74" s="334">
        <f>SUM(F75:F75)</f>
        <v>80000</v>
      </c>
      <c r="G74" s="334">
        <f>SUM(G75:G75)</f>
        <v>60000</v>
      </c>
    </row>
    <row r="75" spans="1:7" x14ac:dyDescent="0.25">
      <c r="A75" s="413">
        <v>4511</v>
      </c>
      <c r="B75" s="400" t="s">
        <v>121</v>
      </c>
      <c r="C75" s="357">
        <v>9861.7999999999993</v>
      </c>
      <c r="D75" s="357">
        <v>60000</v>
      </c>
      <c r="E75" s="379">
        <v>1947500</v>
      </c>
      <c r="F75" s="357">
        <v>80000</v>
      </c>
      <c r="G75" s="431">
        <v>60000</v>
      </c>
    </row>
    <row r="76" spans="1:7" x14ac:dyDescent="0.25">
      <c r="A76" s="413">
        <v>452</v>
      </c>
      <c r="B76" s="401" t="s">
        <v>127</v>
      </c>
      <c r="C76" s="334">
        <f>SUM(C77:C77)</f>
        <v>0</v>
      </c>
      <c r="D76" s="334">
        <f>SUM(D77:D77)</f>
        <v>0</v>
      </c>
      <c r="E76" s="335">
        <f>SUM(E77:E77)</f>
        <v>252500</v>
      </c>
      <c r="F76" s="334">
        <f>SUM(F77:F77)</f>
        <v>0</v>
      </c>
      <c r="G76" s="334">
        <f>SUM(G77:G77)</f>
        <v>0</v>
      </c>
    </row>
    <row r="77" spans="1:7" x14ac:dyDescent="0.25">
      <c r="A77" s="414">
        <v>4521</v>
      </c>
      <c r="B77" s="402" t="s">
        <v>127</v>
      </c>
      <c r="C77" s="336">
        <v>0</v>
      </c>
      <c r="D77" s="336">
        <v>0</v>
      </c>
      <c r="E77" s="380">
        <v>252500</v>
      </c>
      <c r="F77" s="336">
        <v>0</v>
      </c>
      <c r="G77" s="336">
        <v>0</v>
      </c>
    </row>
    <row r="78" spans="1:7" x14ac:dyDescent="0.25">
      <c r="A78" s="415">
        <v>41</v>
      </c>
      <c r="B78" s="403" t="s">
        <v>122</v>
      </c>
      <c r="C78" s="339">
        <f>C79+C82</f>
        <v>44294.39</v>
      </c>
      <c r="D78" s="339">
        <f>D79+D82</f>
        <v>32000</v>
      </c>
      <c r="E78" s="381">
        <f>E79+E82</f>
        <v>0</v>
      </c>
      <c r="F78" s="339">
        <f>F79+F82</f>
        <v>0</v>
      </c>
      <c r="G78" s="339">
        <f>G79+G82</f>
        <v>0</v>
      </c>
    </row>
    <row r="79" spans="1:7" x14ac:dyDescent="0.25">
      <c r="A79" s="412">
        <v>32</v>
      </c>
      <c r="B79" s="397" t="s">
        <v>9</v>
      </c>
      <c r="C79" s="340">
        <f>C80</f>
        <v>0</v>
      </c>
      <c r="D79" s="340">
        <f>D80</f>
        <v>0</v>
      </c>
      <c r="E79" s="382">
        <f>E80</f>
        <v>0</v>
      </c>
      <c r="F79" s="340">
        <f>F80</f>
        <v>0</v>
      </c>
      <c r="G79" s="340">
        <f>G80</f>
        <v>0</v>
      </c>
    </row>
    <row r="80" spans="1:7" x14ac:dyDescent="0.25">
      <c r="A80" s="411">
        <v>329</v>
      </c>
      <c r="B80" s="396" t="s">
        <v>101</v>
      </c>
      <c r="C80" s="340">
        <f t="shared" ref="C80:D80" si="32">C81</f>
        <v>0</v>
      </c>
      <c r="D80" s="340">
        <f t="shared" si="32"/>
        <v>0</v>
      </c>
      <c r="E80" s="382">
        <f>E81</f>
        <v>0</v>
      </c>
      <c r="F80" s="340">
        <f t="shared" ref="F80:G80" si="33">F81</f>
        <v>0</v>
      </c>
      <c r="G80" s="340">
        <f t="shared" si="33"/>
        <v>0</v>
      </c>
    </row>
    <row r="81" spans="1:7" ht="24" x14ac:dyDescent="0.25">
      <c r="A81" s="411">
        <v>3291</v>
      </c>
      <c r="B81" s="398" t="s">
        <v>96</v>
      </c>
      <c r="C81" s="336">
        <v>0</v>
      </c>
      <c r="D81" s="336">
        <v>0</v>
      </c>
      <c r="E81" s="377">
        <v>0</v>
      </c>
      <c r="F81" s="336">
        <v>0</v>
      </c>
      <c r="G81" s="336">
        <v>0</v>
      </c>
    </row>
    <row r="82" spans="1:7" ht="19.899999999999999" customHeight="1" x14ac:dyDescent="0.25">
      <c r="A82" s="412">
        <v>38</v>
      </c>
      <c r="B82" s="397" t="s">
        <v>123</v>
      </c>
      <c r="C82" s="340">
        <f t="shared" ref="C82:D83" si="34">C83</f>
        <v>44294.39</v>
      </c>
      <c r="D82" s="340">
        <f t="shared" si="34"/>
        <v>32000</v>
      </c>
      <c r="E82" s="382">
        <f>E83</f>
        <v>0</v>
      </c>
      <c r="F82" s="425">
        <f t="shared" ref="F82:G83" si="35">F83</f>
        <v>0</v>
      </c>
      <c r="G82" s="340">
        <f t="shared" si="35"/>
        <v>0</v>
      </c>
    </row>
    <row r="83" spans="1:7" x14ac:dyDescent="0.25">
      <c r="A83" s="411">
        <v>381</v>
      </c>
      <c r="B83" s="396" t="s">
        <v>68</v>
      </c>
      <c r="C83" s="340">
        <f t="shared" si="34"/>
        <v>44294.39</v>
      </c>
      <c r="D83" s="340">
        <f t="shared" si="34"/>
        <v>32000</v>
      </c>
      <c r="E83" s="382">
        <f>E84</f>
        <v>0</v>
      </c>
      <c r="F83" s="339">
        <f t="shared" si="35"/>
        <v>0</v>
      </c>
      <c r="G83" s="340">
        <f t="shared" si="35"/>
        <v>0</v>
      </c>
    </row>
    <row r="84" spans="1:7" ht="19.149999999999999" customHeight="1" thickBot="1" x14ac:dyDescent="0.3">
      <c r="A84" s="416">
        <v>3811</v>
      </c>
      <c r="B84" s="404" t="s">
        <v>124</v>
      </c>
      <c r="C84" s="336">
        <v>44294.39</v>
      </c>
      <c r="D84" s="336">
        <v>32000</v>
      </c>
      <c r="E84" s="377">
        <v>0</v>
      </c>
      <c r="F84" s="336">
        <v>0</v>
      </c>
      <c r="G84" s="422">
        <v>0</v>
      </c>
    </row>
    <row r="85" spans="1:7" ht="24.75" thickTop="1" x14ac:dyDescent="0.25">
      <c r="A85" s="417" t="s">
        <v>164</v>
      </c>
      <c r="B85" s="405" t="s">
        <v>165</v>
      </c>
      <c r="C85" s="358">
        <f t="shared" ref="C85:D85" si="36">C86+C130+C141+C163</f>
        <v>13462.89</v>
      </c>
      <c r="D85" s="358">
        <f t="shared" si="36"/>
        <v>33703</v>
      </c>
      <c r="E85" s="383">
        <f>E86+E130+E141+E163</f>
        <v>16500</v>
      </c>
      <c r="F85" s="358">
        <f t="shared" ref="F85:G85" si="37">F86+F130+F141+F163</f>
        <v>16500</v>
      </c>
      <c r="G85" s="430">
        <f t="shared" si="37"/>
        <v>16500</v>
      </c>
    </row>
    <row r="86" spans="1:7" x14ac:dyDescent="0.25">
      <c r="A86" s="418">
        <v>31</v>
      </c>
      <c r="B86" s="406" t="s">
        <v>154</v>
      </c>
      <c r="C86" s="340">
        <f t="shared" ref="C86:D86" si="38">C87+C112+C115+C125</f>
        <v>13462.89</v>
      </c>
      <c r="D86" s="340">
        <f t="shared" si="38"/>
        <v>33703</v>
      </c>
      <c r="E86" s="382">
        <f>E87+E112+E115+E125</f>
        <v>16500</v>
      </c>
      <c r="F86" s="340">
        <f t="shared" ref="F86:G86" si="39">F87+F112+F115+F125</f>
        <v>16500</v>
      </c>
      <c r="G86" s="354">
        <f t="shared" si="39"/>
        <v>16500</v>
      </c>
    </row>
    <row r="87" spans="1:7" x14ac:dyDescent="0.25">
      <c r="A87" s="412">
        <v>32</v>
      </c>
      <c r="B87" s="397" t="s">
        <v>9</v>
      </c>
      <c r="C87" s="340">
        <f>C88+C92+C99+C107</f>
        <v>12507.5</v>
      </c>
      <c r="D87" s="340">
        <f t="shared" ref="D87" si="40">D88+D92+D99+D107</f>
        <v>26543</v>
      </c>
      <c r="E87" s="382">
        <f>E88+E92+E99+E107</f>
        <v>16500</v>
      </c>
      <c r="F87" s="340">
        <f>F88+F92+F99+F107</f>
        <v>16500</v>
      </c>
      <c r="G87" s="425">
        <f t="shared" ref="G87" si="41">G88+G92+G99+G107</f>
        <v>16500</v>
      </c>
    </row>
    <row r="88" spans="1:7" x14ac:dyDescent="0.25">
      <c r="A88" s="412">
        <v>321</v>
      </c>
      <c r="B88" s="397" t="s">
        <v>30</v>
      </c>
      <c r="C88" s="340">
        <f>C89+C90+C91</f>
        <v>30.83</v>
      </c>
      <c r="D88" s="340">
        <f>D89+D90+D91</f>
        <v>143</v>
      </c>
      <c r="E88" s="382">
        <f>E89+E90+E91</f>
        <v>0</v>
      </c>
      <c r="F88" s="340">
        <f>F89+F90+F91</f>
        <v>0</v>
      </c>
      <c r="G88" s="426">
        <f>G89+G90+G91</f>
        <v>0</v>
      </c>
    </row>
    <row r="89" spans="1:7" x14ac:dyDescent="0.25">
      <c r="A89" s="411">
        <v>3211</v>
      </c>
      <c r="B89" s="396" t="s">
        <v>31</v>
      </c>
      <c r="C89" s="336">
        <v>30.83</v>
      </c>
      <c r="D89" s="336">
        <v>0</v>
      </c>
      <c r="E89" s="377">
        <v>0</v>
      </c>
      <c r="F89" s="336">
        <v>0</v>
      </c>
      <c r="G89" s="421">
        <v>0</v>
      </c>
    </row>
    <row r="90" spans="1:7" x14ac:dyDescent="0.25">
      <c r="A90" s="411">
        <v>3212</v>
      </c>
      <c r="B90" s="396" t="s">
        <v>76</v>
      </c>
      <c r="C90" s="336">
        <v>0</v>
      </c>
      <c r="D90" s="336">
        <v>143</v>
      </c>
      <c r="E90" s="377">
        <v>0</v>
      </c>
      <c r="F90" s="336">
        <v>0</v>
      </c>
      <c r="G90" s="345">
        <v>0</v>
      </c>
    </row>
    <row r="91" spans="1:7" x14ac:dyDescent="0.25">
      <c r="A91" s="411">
        <v>3213</v>
      </c>
      <c r="B91" s="396" t="s">
        <v>77</v>
      </c>
      <c r="C91" s="336">
        <v>0</v>
      </c>
      <c r="D91" s="336">
        <v>0</v>
      </c>
      <c r="E91" s="377">
        <v>0</v>
      </c>
      <c r="F91" s="336">
        <v>0</v>
      </c>
      <c r="G91" s="422">
        <v>0</v>
      </c>
    </row>
    <row r="92" spans="1:7" x14ac:dyDescent="0.25">
      <c r="A92" s="411">
        <v>322</v>
      </c>
      <c r="B92" s="396" t="s">
        <v>78</v>
      </c>
      <c r="C92" s="340">
        <f>SUM(C93:C98)</f>
        <v>5697.0199999999995</v>
      </c>
      <c r="D92" s="340">
        <f t="shared" ref="D92" si="42">SUM(D93:D98)</f>
        <v>15900</v>
      </c>
      <c r="E92" s="382">
        <f>SUM(E93:E98)</f>
        <v>15500</v>
      </c>
      <c r="F92" s="340">
        <f>SUM(F93:F98)</f>
        <v>15500</v>
      </c>
      <c r="G92" s="354">
        <f t="shared" ref="G92" si="43">SUM(G93:G98)</f>
        <v>15500</v>
      </c>
    </row>
    <row r="93" spans="1:7" ht="21.6" customHeight="1" x14ac:dyDescent="0.25">
      <c r="A93" s="411">
        <v>3221</v>
      </c>
      <c r="B93" s="396" t="s">
        <v>79</v>
      </c>
      <c r="C93" s="336">
        <v>26.19</v>
      </c>
      <c r="D93" s="336">
        <v>4000</v>
      </c>
      <c r="E93" s="377">
        <v>500</v>
      </c>
      <c r="F93" s="336">
        <v>500</v>
      </c>
      <c r="G93" s="345">
        <v>500</v>
      </c>
    </row>
    <row r="94" spans="1:7" x14ac:dyDescent="0.25">
      <c r="A94" s="411">
        <v>3222</v>
      </c>
      <c r="B94" s="396" t="s">
        <v>80</v>
      </c>
      <c r="C94" s="422">
        <v>5670.83</v>
      </c>
      <c r="D94" s="422">
        <v>10000</v>
      </c>
      <c r="E94" s="427">
        <v>15000</v>
      </c>
      <c r="F94" s="422">
        <v>15000</v>
      </c>
      <c r="G94" s="428">
        <v>15000</v>
      </c>
    </row>
    <row r="95" spans="1:7" x14ac:dyDescent="0.25">
      <c r="A95" s="411">
        <v>3223</v>
      </c>
      <c r="B95" s="396" t="s">
        <v>81</v>
      </c>
      <c r="C95" s="420">
        <v>0</v>
      </c>
      <c r="D95" s="420">
        <v>0</v>
      </c>
      <c r="E95" s="351">
        <v>0</v>
      </c>
      <c r="F95" s="420">
        <v>0</v>
      </c>
      <c r="G95" s="421">
        <v>0</v>
      </c>
    </row>
    <row r="96" spans="1:7" x14ac:dyDescent="0.25">
      <c r="A96" s="411">
        <v>3224</v>
      </c>
      <c r="B96" s="396" t="s">
        <v>82</v>
      </c>
      <c r="C96" s="336">
        <v>0</v>
      </c>
      <c r="D96" s="336">
        <v>1900</v>
      </c>
      <c r="E96" s="338">
        <v>0</v>
      </c>
      <c r="F96" s="336">
        <v>0</v>
      </c>
      <c r="G96" s="345">
        <v>0</v>
      </c>
    </row>
    <row r="97" spans="1:7" x14ac:dyDescent="0.25">
      <c r="A97" s="411">
        <v>3225</v>
      </c>
      <c r="B97" s="396" t="s">
        <v>83</v>
      </c>
      <c r="C97" s="336">
        <v>0</v>
      </c>
      <c r="D97" s="336">
        <v>0</v>
      </c>
      <c r="E97" s="338">
        <v>0</v>
      </c>
      <c r="F97" s="336">
        <v>0</v>
      </c>
      <c r="G97" s="345">
        <v>0</v>
      </c>
    </row>
    <row r="98" spans="1:7" x14ac:dyDescent="0.25">
      <c r="A98" s="411">
        <v>3227</v>
      </c>
      <c r="B98" s="396" t="s">
        <v>84</v>
      </c>
      <c r="C98" s="336">
        <v>0</v>
      </c>
      <c r="D98" s="336">
        <v>0</v>
      </c>
      <c r="E98" s="338">
        <v>0</v>
      </c>
      <c r="F98" s="336">
        <v>0</v>
      </c>
      <c r="G98" s="422">
        <v>0</v>
      </c>
    </row>
    <row r="99" spans="1:7" x14ac:dyDescent="0.25">
      <c r="A99" s="412">
        <v>323</v>
      </c>
      <c r="B99" s="397" t="s">
        <v>85</v>
      </c>
      <c r="C99" s="340">
        <f>SUM(C100:C106)</f>
        <v>0</v>
      </c>
      <c r="D99" s="340">
        <f t="shared" ref="D99" si="44">SUM(D100:D106)</f>
        <v>0</v>
      </c>
      <c r="E99" s="352">
        <f>SUM(E100:E106)</f>
        <v>0</v>
      </c>
      <c r="F99" s="340">
        <f>SUM(F100:F106)</f>
        <v>0</v>
      </c>
      <c r="G99" s="426">
        <f t="shared" ref="G99" si="45">SUM(G100:G106)</f>
        <v>0</v>
      </c>
    </row>
    <row r="100" spans="1:7" x14ac:dyDescent="0.25">
      <c r="A100" s="411">
        <v>3231</v>
      </c>
      <c r="B100" s="396" t="s">
        <v>86</v>
      </c>
      <c r="C100" s="336">
        <v>0</v>
      </c>
      <c r="D100" s="336">
        <v>0</v>
      </c>
      <c r="E100" s="338">
        <v>0</v>
      </c>
      <c r="F100" s="336">
        <v>0</v>
      </c>
      <c r="G100" s="421">
        <v>0</v>
      </c>
    </row>
    <row r="101" spans="1:7" x14ac:dyDescent="0.25">
      <c r="A101" s="411">
        <v>3232</v>
      </c>
      <c r="B101" s="396" t="s">
        <v>87</v>
      </c>
      <c r="C101" s="336">
        <v>0</v>
      </c>
      <c r="D101" s="336">
        <v>0</v>
      </c>
      <c r="E101" s="338">
        <v>0</v>
      </c>
      <c r="F101" s="336">
        <v>0</v>
      </c>
      <c r="G101" s="345">
        <v>0</v>
      </c>
    </row>
    <row r="102" spans="1:7" x14ac:dyDescent="0.25">
      <c r="A102" s="411">
        <v>3233</v>
      </c>
      <c r="B102" s="396" t="s">
        <v>88</v>
      </c>
      <c r="C102" s="336">
        <v>0</v>
      </c>
      <c r="D102" s="336">
        <v>0</v>
      </c>
      <c r="E102" s="338">
        <v>0</v>
      </c>
      <c r="F102" s="336">
        <v>0</v>
      </c>
      <c r="G102" s="345">
        <v>0</v>
      </c>
    </row>
    <row r="103" spans="1:7" x14ac:dyDescent="0.25">
      <c r="A103" s="411">
        <v>3234</v>
      </c>
      <c r="B103" s="396" t="s">
        <v>89</v>
      </c>
      <c r="C103" s="336">
        <v>0</v>
      </c>
      <c r="D103" s="336">
        <v>0</v>
      </c>
      <c r="E103" s="338">
        <v>0</v>
      </c>
      <c r="F103" s="336">
        <v>0</v>
      </c>
      <c r="G103" s="345">
        <v>0</v>
      </c>
    </row>
    <row r="104" spans="1:7" x14ac:dyDescent="0.25">
      <c r="A104" s="411">
        <v>3236</v>
      </c>
      <c r="B104" s="396" t="s">
        <v>91</v>
      </c>
      <c r="C104" s="336">
        <v>0</v>
      </c>
      <c r="D104" s="336">
        <v>0</v>
      </c>
      <c r="E104" s="338">
        <v>0</v>
      </c>
      <c r="F104" s="336">
        <v>0</v>
      </c>
      <c r="G104" s="345">
        <v>0</v>
      </c>
    </row>
    <row r="105" spans="1:7" x14ac:dyDescent="0.25">
      <c r="A105" s="411">
        <v>3237</v>
      </c>
      <c r="B105" s="396" t="s">
        <v>92</v>
      </c>
      <c r="C105" s="336">
        <v>0</v>
      </c>
      <c r="D105" s="336">
        <v>0</v>
      </c>
      <c r="E105" s="338">
        <v>0</v>
      </c>
      <c r="F105" s="336">
        <v>0</v>
      </c>
      <c r="G105" s="345">
        <v>0</v>
      </c>
    </row>
    <row r="106" spans="1:7" x14ac:dyDescent="0.25">
      <c r="A106" s="411">
        <v>3239</v>
      </c>
      <c r="B106" s="396" t="s">
        <v>94</v>
      </c>
      <c r="C106" s="336">
        <v>0</v>
      </c>
      <c r="D106" s="336">
        <v>0</v>
      </c>
      <c r="E106" s="338">
        <v>0</v>
      </c>
      <c r="F106" s="336">
        <v>0</v>
      </c>
      <c r="G106" s="422">
        <v>0</v>
      </c>
    </row>
    <row r="107" spans="1:7" x14ac:dyDescent="0.25">
      <c r="A107" s="412">
        <v>329</v>
      </c>
      <c r="B107" s="397" t="s">
        <v>101</v>
      </c>
      <c r="C107" s="340">
        <f>SUM(C108:C111)</f>
        <v>6779.65</v>
      </c>
      <c r="D107" s="340">
        <f>SUM(D108:D111)</f>
        <v>10500</v>
      </c>
      <c r="E107" s="352">
        <f>SUM(E108:E111)</f>
        <v>1000</v>
      </c>
      <c r="F107" s="425">
        <f>SUM(F108:F111)</f>
        <v>1000</v>
      </c>
      <c r="G107" s="354">
        <f>SUM(G108:G111)</f>
        <v>1000</v>
      </c>
    </row>
    <row r="108" spans="1:7" x14ac:dyDescent="0.25">
      <c r="A108" s="411">
        <v>3291</v>
      </c>
      <c r="B108" s="407" t="s">
        <v>96</v>
      </c>
      <c r="C108" s="336">
        <v>6779.65</v>
      </c>
      <c r="D108" s="336">
        <v>10500</v>
      </c>
      <c r="E108" s="338">
        <v>1000</v>
      </c>
      <c r="F108" s="420">
        <v>1000</v>
      </c>
      <c r="G108" s="422">
        <v>1000</v>
      </c>
    </row>
    <row r="109" spans="1:7" x14ac:dyDescent="0.25">
      <c r="A109" s="411">
        <v>3292</v>
      </c>
      <c r="B109" s="396" t="s">
        <v>97</v>
      </c>
      <c r="C109" s="336">
        <v>0</v>
      </c>
      <c r="D109" s="336">
        <v>0</v>
      </c>
      <c r="E109" s="338">
        <v>0</v>
      </c>
      <c r="F109" s="336">
        <v>0</v>
      </c>
      <c r="G109" s="420">
        <v>0</v>
      </c>
    </row>
    <row r="110" spans="1:7" x14ac:dyDescent="0.25">
      <c r="A110" s="411">
        <v>3293</v>
      </c>
      <c r="B110" s="396" t="s">
        <v>98</v>
      </c>
      <c r="C110" s="336">
        <v>0</v>
      </c>
      <c r="D110" s="336">
        <v>0</v>
      </c>
      <c r="E110" s="338">
        <v>0</v>
      </c>
      <c r="F110" s="336">
        <v>0</v>
      </c>
      <c r="G110" s="336">
        <v>0</v>
      </c>
    </row>
    <row r="111" spans="1:7" x14ac:dyDescent="0.25">
      <c r="A111" s="411">
        <v>3299</v>
      </c>
      <c r="B111" s="396" t="s">
        <v>101</v>
      </c>
      <c r="C111" s="336">
        <v>0</v>
      </c>
      <c r="D111" s="336">
        <v>0</v>
      </c>
      <c r="E111" s="338">
        <v>0</v>
      </c>
      <c r="F111" s="336">
        <v>0</v>
      </c>
      <c r="G111" s="422">
        <v>0</v>
      </c>
    </row>
    <row r="112" spans="1:7" x14ac:dyDescent="0.25">
      <c r="A112" s="412">
        <v>34</v>
      </c>
      <c r="B112" s="397" t="s">
        <v>102</v>
      </c>
      <c r="C112" s="342">
        <f>C113</f>
        <v>0</v>
      </c>
      <c r="D112" s="342">
        <f t="shared" ref="D112:D113" si="46">D113</f>
        <v>0</v>
      </c>
      <c r="E112" s="384">
        <f>E113</f>
        <v>0</v>
      </c>
      <c r="F112" s="342">
        <f>F113</f>
        <v>0</v>
      </c>
      <c r="G112" s="432">
        <f t="shared" ref="G112:G113" si="47">G113</f>
        <v>0</v>
      </c>
    </row>
    <row r="113" spans="1:7" x14ac:dyDescent="0.25">
      <c r="A113" s="412">
        <v>343</v>
      </c>
      <c r="B113" s="397" t="s">
        <v>104</v>
      </c>
      <c r="C113" s="433">
        <f>C114</f>
        <v>0</v>
      </c>
      <c r="D113" s="433">
        <f t="shared" si="46"/>
        <v>0</v>
      </c>
      <c r="E113" s="434">
        <f>E114</f>
        <v>0</v>
      </c>
      <c r="F113" s="433">
        <f>F114</f>
        <v>0</v>
      </c>
      <c r="G113" s="433">
        <f t="shared" si="47"/>
        <v>0</v>
      </c>
    </row>
    <row r="114" spans="1:7" x14ac:dyDescent="0.25">
      <c r="A114" s="411">
        <v>3431</v>
      </c>
      <c r="B114" s="396" t="s">
        <v>105</v>
      </c>
      <c r="C114" s="336">
        <v>0</v>
      </c>
      <c r="D114" s="336">
        <v>0</v>
      </c>
      <c r="E114" s="338">
        <v>0</v>
      </c>
      <c r="F114" s="336">
        <v>0</v>
      </c>
      <c r="G114" s="336">
        <v>0</v>
      </c>
    </row>
    <row r="115" spans="1:7" x14ac:dyDescent="0.25">
      <c r="A115" s="412">
        <v>42</v>
      </c>
      <c r="B115" s="397" t="s">
        <v>106</v>
      </c>
      <c r="C115" s="340">
        <f t="shared" ref="C115:D115" si="48">C116+C123</f>
        <v>955.39</v>
      </c>
      <c r="D115" s="340">
        <f t="shared" si="48"/>
        <v>7160</v>
      </c>
      <c r="E115" s="352">
        <f>E116+E123</f>
        <v>0</v>
      </c>
      <c r="F115" s="340">
        <f t="shared" ref="F115:G115" si="49">F116+F123</f>
        <v>0</v>
      </c>
      <c r="G115" s="340">
        <f t="shared" si="49"/>
        <v>0</v>
      </c>
    </row>
    <row r="116" spans="1:7" x14ac:dyDescent="0.25">
      <c r="A116" s="412">
        <v>422</v>
      </c>
      <c r="B116" s="397" t="s">
        <v>107</v>
      </c>
      <c r="C116" s="340">
        <f t="shared" ref="C116:D116" si="50">SUM(C117:C122)</f>
        <v>955.39</v>
      </c>
      <c r="D116" s="340">
        <f t="shared" si="50"/>
        <v>7160</v>
      </c>
      <c r="E116" s="352">
        <f>SUM(E117:E122)</f>
        <v>0</v>
      </c>
      <c r="F116" s="340">
        <f t="shared" ref="F116:G116" si="51">SUM(F117:F122)</f>
        <v>0</v>
      </c>
      <c r="G116" s="340">
        <f t="shared" si="51"/>
        <v>0</v>
      </c>
    </row>
    <row r="117" spans="1:7" x14ac:dyDescent="0.25">
      <c r="A117" s="411">
        <v>4221</v>
      </c>
      <c r="B117" s="396" t="s">
        <v>108</v>
      </c>
      <c r="C117" s="336">
        <v>0</v>
      </c>
      <c r="D117" s="336">
        <v>1500</v>
      </c>
      <c r="E117" s="338">
        <v>0</v>
      </c>
      <c r="F117" s="336">
        <v>0</v>
      </c>
      <c r="G117" s="336">
        <v>0</v>
      </c>
    </row>
    <row r="118" spans="1:7" x14ac:dyDescent="0.25">
      <c r="A118" s="411">
        <v>4222</v>
      </c>
      <c r="B118" s="396" t="s">
        <v>109</v>
      </c>
      <c r="C118" s="336">
        <v>0</v>
      </c>
      <c r="D118" s="336">
        <v>0</v>
      </c>
      <c r="E118" s="338">
        <v>0</v>
      </c>
      <c r="F118" s="336">
        <v>0</v>
      </c>
      <c r="G118" s="336">
        <v>0</v>
      </c>
    </row>
    <row r="119" spans="1:7" x14ac:dyDescent="0.25">
      <c r="A119" s="411">
        <v>4223</v>
      </c>
      <c r="B119" s="396" t="s">
        <v>110</v>
      </c>
      <c r="C119" s="422">
        <v>0</v>
      </c>
      <c r="D119" s="422">
        <v>0</v>
      </c>
      <c r="E119" s="338">
        <v>0</v>
      </c>
      <c r="F119" s="336">
        <v>0</v>
      </c>
      <c r="G119" s="336">
        <v>0</v>
      </c>
    </row>
    <row r="120" spans="1:7" x14ac:dyDescent="0.25">
      <c r="A120" s="411">
        <v>4225</v>
      </c>
      <c r="B120" s="396" t="s">
        <v>112</v>
      </c>
      <c r="C120" s="420">
        <v>0</v>
      </c>
      <c r="D120" s="420">
        <v>0</v>
      </c>
      <c r="E120" s="338">
        <v>0</v>
      </c>
      <c r="F120" s="336">
        <v>0</v>
      </c>
      <c r="G120" s="336">
        <v>0</v>
      </c>
    </row>
    <row r="121" spans="1:7" x14ac:dyDescent="0.25">
      <c r="A121" s="411">
        <v>4226</v>
      </c>
      <c r="B121" s="396" t="s">
        <v>125</v>
      </c>
      <c r="C121" s="336">
        <v>955.39</v>
      </c>
      <c r="D121" s="336">
        <v>5660</v>
      </c>
      <c r="E121" s="338">
        <v>0</v>
      </c>
      <c r="F121" s="336">
        <v>0</v>
      </c>
      <c r="G121" s="336">
        <v>0</v>
      </c>
    </row>
    <row r="122" spans="1:7" x14ac:dyDescent="0.25">
      <c r="A122" s="411">
        <v>4227</v>
      </c>
      <c r="B122" s="396" t="s">
        <v>113</v>
      </c>
      <c r="C122" s="336">
        <v>0</v>
      </c>
      <c r="D122" s="336">
        <v>0</v>
      </c>
      <c r="E122" s="338">
        <v>0</v>
      </c>
      <c r="F122" s="336">
        <v>0</v>
      </c>
      <c r="G122" s="336">
        <v>0</v>
      </c>
    </row>
    <row r="123" spans="1:7" x14ac:dyDescent="0.25">
      <c r="A123" s="412">
        <v>425</v>
      </c>
      <c r="B123" s="397" t="s">
        <v>166</v>
      </c>
      <c r="C123" s="340">
        <f t="shared" ref="C123:D123" si="52">C124</f>
        <v>0</v>
      </c>
      <c r="D123" s="340">
        <f t="shared" si="52"/>
        <v>0</v>
      </c>
      <c r="E123" s="352">
        <f>E124</f>
        <v>0</v>
      </c>
      <c r="F123" s="340">
        <f t="shared" ref="F123:G123" si="53">F124</f>
        <v>0</v>
      </c>
      <c r="G123" s="340">
        <f t="shared" si="53"/>
        <v>0</v>
      </c>
    </row>
    <row r="124" spans="1:7" x14ac:dyDescent="0.25">
      <c r="A124" s="411">
        <v>4252</v>
      </c>
      <c r="B124" s="396" t="s">
        <v>126</v>
      </c>
      <c r="C124" s="336">
        <v>0</v>
      </c>
      <c r="D124" s="336">
        <v>0</v>
      </c>
      <c r="E124" s="338">
        <v>0</v>
      </c>
      <c r="F124" s="336">
        <v>0</v>
      </c>
      <c r="G124" s="336">
        <v>0</v>
      </c>
    </row>
    <row r="125" spans="1:7" x14ac:dyDescent="0.25">
      <c r="A125" s="412">
        <v>45</v>
      </c>
      <c r="B125" s="397" t="s">
        <v>163</v>
      </c>
      <c r="C125" s="340">
        <f t="shared" ref="C125:D125" si="54">C126+C128</f>
        <v>0</v>
      </c>
      <c r="D125" s="340">
        <f t="shared" si="54"/>
        <v>0</v>
      </c>
      <c r="E125" s="352">
        <f>E126+E128</f>
        <v>0</v>
      </c>
      <c r="F125" s="340">
        <f t="shared" ref="F125:G125" si="55">F126+F128</f>
        <v>0</v>
      </c>
      <c r="G125" s="340">
        <f t="shared" si="55"/>
        <v>0</v>
      </c>
    </row>
    <row r="126" spans="1:7" x14ac:dyDescent="0.25">
      <c r="A126" s="412">
        <v>451</v>
      </c>
      <c r="B126" s="397" t="s">
        <v>121</v>
      </c>
      <c r="C126" s="340">
        <f t="shared" ref="C126:D126" si="56">C127</f>
        <v>0</v>
      </c>
      <c r="D126" s="340">
        <f t="shared" si="56"/>
        <v>0</v>
      </c>
      <c r="E126" s="352">
        <f>E127</f>
        <v>0</v>
      </c>
      <c r="F126" s="340">
        <f t="shared" ref="F126:G126" si="57">F127</f>
        <v>0</v>
      </c>
      <c r="G126" s="340">
        <f t="shared" si="57"/>
        <v>0</v>
      </c>
    </row>
    <row r="127" spans="1:7" x14ac:dyDescent="0.25">
      <c r="A127" s="411">
        <v>4511</v>
      </c>
      <c r="B127" s="396" t="s">
        <v>121</v>
      </c>
      <c r="C127" s="336">
        <v>0</v>
      </c>
      <c r="D127" s="336">
        <v>0</v>
      </c>
      <c r="E127" s="338">
        <v>0</v>
      </c>
      <c r="F127" s="336">
        <v>0</v>
      </c>
      <c r="G127" s="336">
        <v>0</v>
      </c>
    </row>
    <row r="128" spans="1:7" x14ac:dyDescent="0.25">
      <c r="A128" s="412">
        <v>452</v>
      </c>
      <c r="B128" s="397" t="s">
        <v>127</v>
      </c>
      <c r="C128" s="340">
        <f t="shared" ref="C128:D128" si="58">C129</f>
        <v>0</v>
      </c>
      <c r="D128" s="340">
        <f t="shared" si="58"/>
        <v>0</v>
      </c>
      <c r="E128" s="352">
        <f>E129</f>
        <v>0</v>
      </c>
      <c r="F128" s="340">
        <f t="shared" ref="F128:G128" si="59">F129</f>
        <v>0</v>
      </c>
      <c r="G128" s="340">
        <f t="shared" si="59"/>
        <v>0</v>
      </c>
    </row>
    <row r="129" spans="1:7" x14ac:dyDescent="0.25">
      <c r="A129" s="414">
        <v>4521</v>
      </c>
      <c r="B129" s="400" t="s">
        <v>127</v>
      </c>
      <c r="C129" s="336">
        <v>0</v>
      </c>
      <c r="D129" s="336">
        <v>0</v>
      </c>
      <c r="E129" s="338">
        <v>0</v>
      </c>
      <c r="F129" s="336">
        <v>0</v>
      </c>
      <c r="G129" s="336">
        <v>0</v>
      </c>
    </row>
    <row r="130" spans="1:7" x14ac:dyDescent="0.25">
      <c r="A130" s="415">
        <v>43</v>
      </c>
      <c r="B130" s="403" t="s">
        <v>156</v>
      </c>
      <c r="C130" s="341">
        <f t="shared" ref="C130:D130" si="60">C131</f>
        <v>0</v>
      </c>
      <c r="D130" s="341">
        <f t="shared" si="60"/>
        <v>0</v>
      </c>
      <c r="E130" s="359">
        <f>E131</f>
        <v>0</v>
      </c>
      <c r="F130" s="341">
        <f t="shared" ref="F130:G130" si="61">F131</f>
        <v>0</v>
      </c>
      <c r="G130" s="341">
        <f t="shared" si="61"/>
        <v>0</v>
      </c>
    </row>
    <row r="131" spans="1:7" x14ac:dyDescent="0.25">
      <c r="A131" s="412">
        <v>32</v>
      </c>
      <c r="B131" s="397" t="s">
        <v>9</v>
      </c>
      <c r="C131" s="340">
        <f t="shared" ref="C131:D131" si="62">C132+C137</f>
        <v>0</v>
      </c>
      <c r="D131" s="340">
        <f t="shared" si="62"/>
        <v>0</v>
      </c>
      <c r="E131" s="352">
        <f>E132+E137</f>
        <v>0</v>
      </c>
      <c r="F131" s="340">
        <f t="shared" ref="F131:G131" si="63">F132+F137</f>
        <v>0</v>
      </c>
      <c r="G131" s="340">
        <f t="shared" si="63"/>
        <v>0</v>
      </c>
    </row>
    <row r="132" spans="1:7" x14ac:dyDescent="0.25">
      <c r="A132" s="412">
        <v>322</v>
      </c>
      <c r="B132" s="397" t="s">
        <v>78</v>
      </c>
      <c r="C132" s="340">
        <f t="shared" ref="C132:D132" si="64">SUM(C133:C136)</f>
        <v>0</v>
      </c>
      <c r="D132" s="340">
        <f t="shared" si="64"/>
        <v>0</v>
      </c>
      <c r="E132" s="352">
        <f>SUM(E133:E136)</f>
        <v>0</v>
      </c>
      <c r="F132" s="425">
        <f t="shared" ref="F132:G132" si="65">SUM(F133:F136)</f>
        <v>0</v>
      </c>
      <c r="G132" s="425">
        <f t="shared" si="65"/>
        <v>0</v>
      </c>
    </row>
    <row r="133" spans="1:7" x14ac:dyDescent="0.25">
      <c r="A133" s="411">
        <v>3221</v>
      </c>
      <c r="B133" s="396" t="s">
        <v>79</v>
      </c>
      <c r="C133" s="336">
        <v>0</v>
      </c>
      <c r="D133" s="336">
        <v>0</v>
      </c>
      <c r="E133" s="338">
        <v>0</v>
      </c>
      <c r="F133" s="420">
        <v>0</v>
      </c>
      <c r="G133" s="420">
        <v>0</v>
      </c>
    </row>
    <row r="134" spans="1:7" x14ac:dyDescent="0.25">
      <c r="A134" s="411">
        <v>3222</v>
      </c>
      <c r="B134" s="396" t="s">
        <v>80</v>
      </c>
      <c r="C134" s="336">
        <v>0</v>
      </c>
      <c r="D134" s="336">
        <v>0</v>
      </c>
      <c r="E134" s="338">
        <v>0</v>
      </c>
      <c r="F134" s="336">
        <v>0</v>
      </c>
      <c r="G134" s="336">
        <v>0</v>
      </c>
    </row>
    <row r="135" spans="1:7" x14ac:dyDescent="0.25">
      <c r="A135" s="411">
        <v>3223</v>
      </c>
      <c r="B135" s="396" t="s">
        <v>81</v>
      </c>
      <c r="C135" s="336">
        <v>0</v>
      </c>
      <c r="D135" s="336">
        <v>0</v>
      </c>
      <c r="E135" s="338">
        <v>0</v>
      </c>
      <c r="F135" s="336">
        <v>0</v>
      </c>
      <c r="G135" s="336">
        <v>0</v>
      </c>
    </row>
    <row r="136" spans="1:7" x14ac:dyDescent="0.25">
      <c r="A136" s="411">
        <v>3224</v>
      </c>
      <c r="B136" s="396" t="s">
        <v>82</v>
      </c>
      <c r="C136" s="336">
        <v>0</v>
      </c>
      <c r="D136" s="336">
        <v>0</v>
      </c>
      <c r="E136" s="338">
        <v>0</v>
      </c>
      <c r="F136" s="336">
        <v>0</v>
      </c>
      <c r="G136" s="336">
        <v>0</v>
      </c>
    </row>
    <row r="137" spans="1:7" x14ac:dyDescent="0.25">
      <c r="A137" s="412">
        <v>323</v>
      </c>
      <c r="B137" s="397" t="s">
        <v>85</v>
      </c>
      <c r="C137" s="340">
        <f t="shared" ref="C137:D137" si="66">SUM(C138:C140)</f>
        <v>0</v>
      </c>
      <c r="D137" s="340">
        <f t="shared" si="66"/>
        <v>0</v>
      </c>
      <c r="E137" s="352">
        <f>SUM(E138:E140)</f>
        <v>0</v>
      </c>
      <c r="F137" s="340">
        <f t="shared" ref="F137:G137" si="67">SUM(F138:F140)</f>
        <v>0</v>
      </c>
      <c r="G137" s="340">
        <f t="shared" si="67"/>
        <v>0</v>
      </c>
    </row>
    <row r="138" spans="1:7" x14ac:dyDescent="0.25">
      <c r="A138" s="411">
        <v>3232</v>
      </c>
      <c r="B138" s="396" t="s">
        <v>87</v>
      </c>
      <c r="C138" s="336">
        <v>0</v>
      </c>
      <c r="D138" s="336">
        <v>0</v>
      </c>
      <c r="E138" s="338">
        <v>0</v>
      </c>
      <c r="F138" s="336">
        <v>0</v>
      </c>
      <c r="G138" s="336">
        <v>0</v>
      </c>
    </row>
    <row r="139" spans="1:7" x14ac:dyDescent="0.25">
      <c r="A139" s="411">
        <v>3237</v>
      </c>
      <c r="B139" s="396" t="s">
        <v>92</v>
      </c>
      <c r="C139" s="336">
        <v>0</v>
      </c>
      <c r="D139" s="336">
        <v>0</v>
      </c>
      <c r="E139" s="338">
        <v>0</v>
      </c>
      <c r="F139" s="336">
        <v>0</v>
      </c>
      <c r="G139" s="336">
        <v>0</v>
      </c>
    </row>
    <row r="140" spans="1:7" x14ac:dyDescent="0.25">
      <c r="A140" s="414">
        <v>3239</v>
      </c>
      <c r="B140" s="400" t="s">
        <v>94</v>
      </c>
      <c r="C140" s="336">
        <v>0</v>
      </c>
      <c r="D140" s="336">
        <v>0</v>
      </c>
      <c r="E140" s="338">
        <v>0</v>
      </c>
      <c r="F140" s="336">
        <v>0</v>
      </c>
      <c r="G140" s="336">
        <v>0</v>
      </c>
    </row>
    <row r="141" spans="1:7" x14ac:dyDescent="0.25">
      <c r="A141" s="415">
        <v>52</v>
      </c>
      <c r="B141" s="403" t="s">
        <v>158</v>
      </c>
      <c r="C141" s="341">
        <f t="shared" ref="C141:D141" si="68">C142+C154+C160</f>
        <v>0</v>
      </c>
      <c r="D141" s="341">
        <f t="shared" si="68"/>
        <v>0</v>
      </c>
      <c r="E141" s="359">
        <f>E142+E154+E160</f>
        <v>0</v>
      </c>
      <c r="F141" s="341">
        <f t="shared" ref="F141:G141" si="69">F142+F154+F160</f>
        <v>0</v>
      </c>
      <c r="G141" s="341">
        <f t="shared" si="69"/>
        <v>0</v>
      </c>
    </row>
    <row r="142" spans="1:7" x14ac:dyDescent="0.25">
      <c r="A142" s="412">
        <v>32</v>
      </c>
      <c r="B142" s="397" t="s">
        <v>9</v>
      </c>
      <c r="C142" s="340">
        <f t="shared" ref="C142:D142" si="70">C143+C148+C151</f>
        <v>0</v>
      </c>
      <c r="D142" s="340">
        <f t="shared" si="70"/>
        <v>0</v>
      </c>
      <c r="E142" s="352">
        <f>E143+E148+E151</f>
        <v>0</v>
      </c>
      <c r="F142" s="340">
        <f t="shared" ref="F142:G142" si="71">F143+F148+F151</f>
        <v>0</v>
      </c>
      <c r="G142" s="340">
        <f t="shared" si="71"/>
        <v>0</v>
      </c>
    </row>
    <row r="143" spans="1:7" x14ac:dyDescent="0.25">
      <c r="A143" s="412">
        <v>322</v>
      </c>
      <c r="B143" s="397" t="s">
        <v>78</v>
      </c>
      <c r="C143" s="340">
        <f t="shared" ref="C143:D143" si="72">SUM(C144:C147)</f>
        <v>0</v>
      </c>
      <c r="D143" s="340">
        <f t="shared" si="72"/>
        <v>0</v>
      </c>
      <c r="E143" s="352">
        <f>SUM(E144:E147)</f>
        <v>0</v>
      </c>
      <c r="F143" s="340">
        <f t="shared" ref="F143:G143" si="73">SUM(F144:F147)</f>
        <v>0</v>
      </c>
      <c r="G143" s="340">
        <f t="shared" si="73"/>
        <v>0</v>
      </c>
    </row>
    <row r="144" spans="1:7" x14ac:dyDescent="0.25">
      <c r="A144" s="411">
        <v>3221</v>
      </c>
      <c r="B144" s="396" t="s">
        <v>79</v>
      </c>
      <c r="C144" s="336">
        <v>0</v>
      </c>
      <c r="D144" s="422">
        <v>0</v>
      </c>
      <c r="E144" s="338">
        <v>0</v>
      </c>
      <c r="F144" s="336">
        <v>0</v>
      </c>
      <c r="G144" s="336">
        <v>0</v>
      </c>
    </row>
    <row r="145" spans="1:7" x14ac:dyDescent="0.25">
      <c r="A145" s="411">
        <v>3222</v>
      </c>
      <c r="B145" s="396" t="s">
        <v>80</v>
      </c>
      <c r="C145" s="336">
        <v>0</v>
      </c>
      <c r="D145" s="420">
        <v>0</v>
      </c>
      <c r="E145" s="338">
        <v>0</v>
      </c>
      <c r="F145" s="336">
        <v>0</v>
      </c>
      <c r="G145" s="336">
        <v>0</v>
      </c>
    </row>
    <row r="146" spans="1:7" x14ac:dyDescent="0.25">
      <c r="A146" s="411">
        <v>3223</v>
      </c>
      <c r="B146" s="396" t="s">
        <v>81</v>
      </c>
      <c r="C146" s="336">
        <v>0</v>
      </c>
      <c r="D146" s="336">
        <v>0</v>
      </c>
      <c r="E146" s="338">
        <v>0</v>
      </c>
      <c r="F146" s="336">
        <v>0</v>
      </c>
      <c r="G146" s="336">
        <v>0</v>
      </c>
    </row>
    <row r="147" spans="1:7" x14ac:dyDescent="0.25">
      <c r="A147" s="411">
        <v>3224</v>
      </c>
      <c r="B147" s="396" t="s">
        <v>82</v>
      </c>
      <c r="C147" s="422">
        <v>0</v>
      </c>
      <c r="D147" s="336">
        <v>0</v>
      </c>
      <c r="E147" s="338">
        <v>0</v>
      </c>
      <c r="F147" s="336">
        <v>0</v>
      </c>
      <c r="G147" s="336">
        <v>0</v>
      </c>
    </row>
    <row r="148" spans="1:7" x14ac:dyDescent="0.25">
      <c r="A148" s="412">
        <v>323</v>
      </c>
      <c r="B148" s="397" t="s">
        <v>85</v>
      </c>
      <c r="C148" s="339">
        <f t="shared" ref="C148:D148" si="74">SUM(C149:C150)</f>
        <v>0</v>
      </c>
      <c r="D148" s="340">
        <f t="shared" si="74"/>
        <v>0</v>
      </c>
      <c r="E148" s="352">
        <f>SUM(E149:E150)</f>
        <v>0</v>
      </c>
      <c r="F148" s="340">
        <f t="shared" ref="F148:G148" si="75">SUM(F149:F150)</f>
        <v>0</v>
      </c>
      <c r="G148" s="340">
        <f t="shared" si="75"/>
        <v>0</v>
      </c>
    </row>
    <row r="149" spans="1:7" x14ac:dyDescent="0.25">
      <c r="A149" s="411">
        <v>3232</v>
      </c>
      <c r="B149" s="396" t="s">
        <v>87</v>
      </c>
      <c r="C149" s="336">
        <v>0</v>
      </c>
      <c r="D149" s="336">
        <v>0</v>
      </c>
      <c r="E149" s="338">
        <v>0</v>
      </c>
      <c r="F149" s="336">
        <v>0</v>
      </c>
      <c r="G149" s="336">
        <v>0</v>
      </c>
    </row>
    <row r="150" spans="1:7" x14ac:dyDescent="0.25">
      <c r="A150" s="411">
        <v>3239</v>
      </c>
      <c r="B150" s="396" t="s">
        <v>94</v>
      </c>
      <c r="C150" s="336">
        <v>0</v>
      </c>
      <c r="D150" s="336">
        <v>0</v>
      </c>
      <c r="E150" s="338">
        <v>0</v>
      </c>
      <c r="F150" s="336">
        <v>0</v>
      </c>
      <c r="G150" s="422">
        <v>0</v>
      </c>
    </row>
    <row r="151" spans="1:7" x14ac:dyDescent="0.25">
      <c r="A151" s="412">
        <v>329</v>
      </c>
      <c r="B151" s="397" t="s">
        <v>101</v>
      </c>
      <c r="C151" s="340">
        <f t="shared" ref="C151:D151" si="76">SUM(C152:C153)</f>
        <v>0</v>
      </c>
      <c r="D151" s="340">
        <f t="shared" si="76"/>
        <v>0</v>
      </c>
      <c r="E151" s="352">
        <f>SUM(E152:E153)</f>
        <v>0</v>
      </c>
      <c r="F151" s="340">
        <f t="shared" ref="F151:G151" si="77">SUM(F152:F153)</f>
        <v>0</v>
      </c>
      <c r="G151" s="339">
        <f t="shared" si="77"/>
        <v>0</v>
      </c>
    </row>
    <row r="152" spans="1:7" ht="24.95" customHeight="1" x14ac:dyDescent="0.25">
      <c r="A152" s="411">
        <v>3291</v>
      </c>
      <c r="B152" s="398" t="s">
        <v>96</v>
      </c>
      <c r="C152" s="336">
        <v>0</v>
      </c>
      <c r="D152" s="336">
        <v>0</v>
      </c>
      <c r="E152" s="338">
        <v>0</v>
      </c>
      <c r="F152" s="336">
        <v>0</v>
      </c>
      <c r="G152" s="336">
        <v>0</v>
      </c>
    </row>
    <row r="153" spans="1:7" x14ac:dyDescent="0.25">
      <c r="A153" s="411">
        <v>3292</v>
      </c>
      <c r="B153" s="396" t="s">
        <v>97</v>
      </c>
      <c r="C153" s="336">
        <v>0</v>
      </c>
      <c r="D153" s="336">
        <v>0</v>
      </c>
      <c r="E153" s="338">
        <v>0</v>
      </c>
      <c r="F153" s="336">
        <v>0</v>
      </c>
      <c r="G153" s="336">
        <v>0</v>
      </c>
    </row>
    <row r="154" spans="1:7" x14ac:dyDescent="0.25">
      <c r="A154" s="412">
        <v>42</v>
      </c>
      <c r="B154" s="397" t="s">
        <v>106</v>
      </c>
      <c r="C154" s="340">
        <f t="shared" ref="C154:D154" si="78">C155+C158</f>
        <v>0</v>
      </c>
      <c r="D154" s="340">
        <f t="shared" si="78"/>
        <v>0</v>
      </c>
      <c r="E154" s="352">
        <f>E155+E158</f>
        <v>0</v>
      </c>
      <c r="F154" s="340">
        <f t="shared" ref="F154:G154" si="79">F155+F158</f>
        <v>0</v>
      </c>
      <c r="G154" s="340">
        <f t="shared" si="79"/>
        <v>0</v>
      </c>
    </row>
    <row r="155" spans="1:7" x14ac:dyDescent="0.25">
      <c r="A155" s="412">
        <v>422</v>
      </c>
      <c r="B155" s="397" t="s">
        <v>107</v>
      </c>
      <c r="C155" s="340">
        <f t="shared" ref="C155:D155" si="80">SUM(C156:C157)</f>
        <v>0</v>
      </c>
      <c r="D155" s="340">
        <f t="shared" si="80"/>
        <v>0</v>
      </c>
      <c r="E155" s="352">
        <f>SUM(E156:E157)</f>
        <v>0</v>
      </c>
      <c r="F155" s="340">
        <f t="shared" ref="F155:G155" si="81">SUM(F156:F157)</f>
        <v>0</v>
      </c>
      <c r="G155" s="340">
        <f t="shared" si="81"/>
        <v>0</v>
      </c>
    </row>
    <row r="156" spans="1:7" x14ac:dyDescent="0.25">
      <c r="A156" s="411">
        <v>4225</v>
      </c>
      <c r="B156" s="396" t="s">
        <v>112</v>
      </c>
      <c r="C156" s="336">
        <v>0</v>
      </c>
      <c r="D156" s="336">
        <v>0</v>
      </c>
      <c r="E156" s="338">
        <v>0</v>
      </c>
      <c r="F156" s="336">
        <v>0</v>
      </c>
      <c r="G156" s="336">
        <v>0</v>
      </c>
    </row>
    <row r="157" spans="1:7" x14ac:dyDescent="0.25">
      <c r="A157" s="411">
        <v>4227</v>
      </c>
      <c r="B157" s="396" t="s">
        <v>113</v>
      </c>
      <c r="C157" s="336">
        <v>0</v>
      </c>
      <c r="D157" s="336">
        <v>0</v>
      </c>
      <c r="E157" s="338">
        <v>0</v>
      </c>
      <c r="F157" s="336">
        <v>0</v>
      </c>
      <c r="G157" s="336">
        <v>0</v>
      </c>
    </row>
    <row r="158" spans="1:7" x14ac:dyDescent="0.25">
      <c r="A158" s="412">
        <v>425</v>
      </c>
      <c r="B158" s="397" t="s">
        <v>166</v>
      </c>
      <c r="C158" s="340">
        <f>C159</f>
        <v>0</v>
      </c>
      <c r="D158" s="340">
        <f t="shared" ref="D158" si="82">D159</f>
        <v>0</v>
      </c>
      <c r="E158" s="352">
        <f>E159</f>
        <v>0</v>
      </c>
      <c r="F158" s="340">
        <f>F159</f>
        <v>0</v>
      </c>
      <c r="G158" s="340">
        <f t="shared" ref="G158" si="83">G159</f>
        <v>0</v>
      </c>
    </row>
    <row r="159" spans="1:7" x14ac:dyDescent="0.25">
      <c r="A159" s="411">
        <v>4252</v>
      </c>
      <c r="B159" s="396" t="s">
        <v>126</v>
      </c>
      <c r="C159" s="336">
        <v>0</v>
      </c>
      <c r="D159" s="336">
        <v>0</v>
      </c>
      <c r="E159" s="338">
        <v>0</v>
      </c>
      <c r="F159" s="336">
        <v>0</v>
      </c>
      <c r="G159" s="336">
        <v>0</v>
      </c>
    </row>
    <row r="160" spans="1:7" x14ac:dyDescent="0.25">
      <c r="A160" s="412">
        <v>45</v>
      </c>
      <c r="B160" s="397" t="s">
        <v>163</v>
      </c>
      <c r="C160" s="340">
        <f t="shared" ref="C160:D161" si="84">C161</f>
        <v>0</v>
      </c>
      <c r="D160" s="340">
        <f t="shared" si="84"/>
        <v>0</v>
      </c>
      <c r="E160" s="352">
        <f>E161</f>
        <v>0</v>
      </c>
      <c r="F160" s="340">
        <f t="shared" ref="F160:G161" si="85">F161</f>
        <v>0</v>
      </c>
      <c r="G160" s="340">
        <f t="shared" si="85"/>
        <v>0</v>
      </c>
    </row>
    <row r="161" spans="1:7" x14ac:dyDescent="0.25">
      <c r="A161" s="412">
        <v>454</v>
      </c>
      <c r="B161" s="397" t="s">
        <v>128</v>
      </c>
      <c r="C161" s="340">
        <f t="shared" si="84"/>
        <v>0</v>
      </c>
      <c r="D161" s="340">
        <f t="shared" si="84"/>
        <v>0</v>
      </c>
      <c r="E161" s="352">
        <f>E162</f>
        <v>0</v>
      </c>
      <c r="F161" s="425">
        <f t="shared" si="85"/>
        <v>0</v>
      </c>
      <c r="G161" s="340">
        <f t="shared" si="85"/>
        <v>0</v>
      </c>
    </row>
    <row r="162" spans="1:7" x14ac:dyDescent="0.25">
      <c r="A162" s="414">
        <v>4541</v>
      </c>
      <c r="B162" s="400" t="s">
        <v>128</v>
      </c>
      <c r="C162" s="336">
        <v>0</v>
      </c>
      <c r="D162" s="336">
        <v>0</v>
      </c>
      <c r="E162" s="338">
        <v>0</v>
      </c>
      <c r="F162" s="420">
        <v>0</v>
      </c>
      <c r="G162" s="336">
        <v>0</v>
      </c>
    </row>
    <row r="163" spans="1:7" x14ac:dyDescent="0.25">
      <c r="A163" s="415">
        <v>61</v>
      </c>
      <c r="B163" s="403" t="s">
        <v>160</v>
      </c>
      <c r="C163" s="341">
        <f t="shared" ref="C163:D165" si="86">C164</f>
        <v>0</v>
      </c>
      <c r="D163" s="341">
        <f t="shared" si="86"/>
        <v>0</v>
      </c>
      <c r="E163" s="359">
        <f>E164</f>
        <v>0</v>
      </c>
      <c r="F163" s="341">
        <f t="shared" ref="F163:G165" si="87">F164</f>
        <v>0</v>
      </c>
      <c r="G163" s="341">
        <f t="shared" si="87"/>
        <v>0</v>
      </c>
    </row>
    <row r="164" spans="1:7" x14ac:dyDescent="0.25">
      <c r="A164" s="412">
        <v>32</v>
      </c>
      <c r="B164" s="397" t="s">
        <v>9</v>
      </c>
      <c r="C164" s="340">
        <f t="shared" si="86"/>
        <v>0</v>
      </c>
      <c r="D164" s="340">
        <f t="shared" si="86"/>
        <v>0</v>
      </c>
      <c r="E164" s="352">
        <f>E165</f>
        <v>0</v>
      </c>
      <c r="F164" s="340">
        <f t="shared" si="87"/>
        <v>0</v>
      </c>
      <c r="G164" s="340">
        <f t="shared" si="87"/>
        <v>0</v>
      </c>
    </row>
    <row r="165" spans="1:7" x14ac:dyDescent="0.25">
      <c r="A165" s="412">
        <v>329</v>
      </c>
      <c r="B165" s="397" t="s">
        <v>101</v>
      </c>
      <c r="C165" s="340">
        <f t="shared" si="86"/>
        <v>0</v>
      </c>
      <c r="D165" s="340">
        <f t="shared" si="86"/>
        <v>0</v>
      </c>
      <c r="E165" s="425">
        <f>E166</f>
        <v>0</v>
      </c>
      <c r="F165" s="340">
        <f t="shared" si="87"/>
        <v>0</v>
      </c>
      <c r="G165" s="425">
        <f t="shared" si="87"/>
        <v>0</v>
      </c>
    </row>
    <row r="166" spans="1:7" ht="15.75" thickBot="1" x14ac:dyDescent="0.3">
      <c r="A166" s="419">
        <v>3299</v>
      </c>
      <c r="B166" s="408" t="s">
        <v>101</v>
      </c>
      <c r="C166" s="337">
        <v>0</v>
      </c>
      <c r="D166" s="337">
        <v>0</v>
      </c>
      <c r="E166" s="429">
        <v>0</v>
      </c>
      <c r="F166" s="337">
        <v>0</v>
      </c>
      <c r="G166" s="429">
        <v>0</v>
      </c>
    </row>
    <row r="167" spans="1:7" x14ac:dyDescent="0.25">
      <c r="A167" s="160"/>
      <c r="B167" s="101" t="s">
        <v>167</v>
      </c>
      <c r="C167" s="61">
        <f>C18+C28+C57</f>
        <v>1866085.97</v>
      </c>
      <c r="D167" s="61">
        <f>D18+D28+D57</f>
        <v>2797840</v>
      </c>
      <c r="E167" s="316">
        <f>E18+E28+E57</f>
        <v>3744260</v>
      </c>
      <c r="F167" s="61">
        <f>F18+F28+F57</f>
        <v>3859790</v>
      </c>
      <c r="G167" s="317">
        <f>G18+G28+G57</f>
        <v>3810320</v>
      </c>
    </row>
    <row r="168" spans="1:7" x14ac:dyDescent="0.25">
      <c r="A168" s="160"/>
      <c r="B168" s="102" t="s">
        <v>168</v>
      </c>
      <c r="C168" s="318">
        <f>C62+C73</f>
        <v>49761.350000000006</v>
      </c>
      <c r="D168" s="318">
        <f>D62+D73</f>
        <v>130500</v>
      </c>
      <c r="E168" s="319">
        <f>E62+E73</f>
        <v>2377500</v>
      </c>
      <c r="F168" s="318">
        <f>F62+F73</f>
        <v>112000</v>
      </c>
      <c r="G168" s="320">
        <f>G62+G73</f>
        <v>84000</v>
      </c>
    </row>
    <row r="169" spans="1:7" ht="15.75" thickBot="1" x14ac:dyDescent="0.3">
      <c r="A169" s="161"/>
      <c r="B169" s="162" t="s">
        <v>129</v>
      </c>
      <c r="C169" s="321">
        <f>C167+C168</f>
        <v>1915847.32</v>
      </c>
      <c r="D169" s="321">
        <f>D167+D168</f>
        <v>2928340</v>
      </c>
      <c r="E169" s="322">
        <f>E167+E168</f>
        <v>6121760</v>
      </c>
      <c r="F169" s="321">
        <f>F167+F168</f>
        <v>3971790</v>
      </c>
      <c r="G169" s="323">
        <f>G167+G168</f>
        <v>3894320</v>
      </c>
    </row>
    <row r="170" spans="1:7" x14ac:dyDescent="0.25">
      <c r="E170" t="s">
        <v>181</v>
      </c>
    </row>
    <row r="171" spans="1:7" x14ac:dyDescent="0.25">
      <c r="E171" t="s">
        <v>182</v>
      </c>
    </row>
  </sheetData>
  <sheetProtection selectLockedCells="1"/>
  <mergeCells count="2">
    <mergeCell ref="C4:G4"/>
    <mergeCell ref="B2:C2"/>
  </mergeCells>
  <pageMargins left="0.70866141732283472" right="0.70866141732283472" top="0.27559055118110237" bottom="0.74803149606299213" header="0.31496062992125984" footer="0.31496062992125984"/>
  <pageSetup paperSize="9" fitToHeight="0" orientation="landscape" r:id="rId1"/>
  <rowBreaks count="2" manualBreakCount="2">
    <brk id="59" max="16383" man="1"/>
    <brk id="120" max="6" man="1"/>
  </rowBreaks>
  <colBreaks count="1" manualBreakCount="1">
    <brk id="7" max="16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59999389629810485"/>
    <pageSetUpPr fitToPage="1"/>
  </sheetPr>
  <dimension ref="A1:M39"/>
  <sheetViews>
    <sheetView topLeftCell="A13" zoomScaleNormal="100" workbookViewId="0">
      <selection activeCell="F40" sqref="F40"/>
    </sheetView>
  </sheetViews>
  <sheetFormatPr defaultRowHeight="15" x14ac:dyDescent="0.25"/>
  <cols>
    <col min="2" max="2" width="37.7109375" customWidth="1"/>
    <col min="3" max="7" width="20.7109375" customWidth="1"/>
  </cols>
  <sheetData>
    <row r="1" spans="1:7" ht="12" customHeight="1" x14ac:dyDescent="0.25">
      <c r="A1" s="455" t="s">
        <v>178</v>
      </c>
      <c r="B1" s="456"/>
      <c r="C1" s="487" t="s">
        <v>179</v>
      </c>
      <c r="D1" s="488"/>
      <c r="E1" s="488"/>
      <c r="F1" s="489"/>
      <c r="G1" s="138"/>
    </row>
    <row r="2" spans="1:7" ht="15.75" customHeight="1" x14ac:dyDescent="0.3">
      <c r="B2" s="467" t="s">
        <v>171</v>
      </c>
      <c r="C2" s="467"/>
      <c r="D2" s="467"/>
      <c r="E2" s="467"/>
      <c r="F2" s="467"/>
      <c r="G2" s="467"/>
    </row>
    <row r="3" spans="1:7" ht="4.1500000000000004" customHeight="1" x14ac:dyDescent="0.3">
      <c r="B3" s="3"/>
      <c r="C3" s="3"/>
      <c r="D3" s="3"/>
      <c r="E3" s="3"/>
      <c r="F3" s="3"/>
      <c r="G3" s="3"/>
    </row>
    <row r="4" spans="1:7" ht="33.75" customHeight="1" x14ac:dyDescent="0.25">
      <c r="B4" s="28" t="s">
        <v>7</v>
      </c>
      <c r="C4" s="28" t="s">
        <v>183</v>
      </c>
      <c r="D4" s="28" t="s">
        <v>184</v>
      </c>
      <c r="E4" s="28" t="s">
        <v>185</v>
      </c>
      <c r="F4" s="28" t="s">
        <v>169</v>
      </c>
      <c r="G4" s="28" t="s">
        <v>186</v>
      </c>
    </row>
    <row r="5" spans="1:7" x14ac:dyDescent="0.25">
      <c r="B5" s="28">
        <v>1</v>
      </c>
      <c r="C5" s="28">
        <v>2</v>
      </c>
      <c r="D5" s="28">
        <v>3</v>
      </c>
      <c r="E5" s="30">
        <v>4</v>
      </c>
      <c r="F5" s="30">
        <v>5</v>
      </c>
      <c r="G5" s="30">
        <v>6</v>
      </c>
    </row>
    <row r="6" spans="1:7" ht="14.45" x14ac:dyDescent="0.3">
      <c r="B6" s="10" t="s">
        <v>32</v>
      </c>
      <c r="C6" s="145">
        <f t="shared" ref="C6:D6" si="0">C7+C10+C12+C15+C19</f>
        <v>1996574.78</v>
      </c>
      <c r="D6" s="145">
        <f t="shared" si="0"/>
        <v>2978840</v>
      </c>
      <c r="E6" s="145">
        <f>E7+E10+E12+E15+E19</f>
        <v>6141260</v>
      </c>
      <c r="F6" s="145">
        <f t="shared" ref="F6:G6" si="1">F7+F10+F12+F15+F19</f>
        <v>3991290</v>
      </c>
      <c r="G6" s="145">
        <f t="shared" si="1"/>
        <v>3913820</v>
      </c>
    </row>
    <row r="7" spans="1:7" x14ac:dyDescent="0.25">
      <c r="B7" s="10" t="s">
        <v>13</v>
      </c>
      <c r="C7" s="145">
        <f t="shared" ref="C7:D7" si="2">C8+C9</f>
        <v>1915847.32</v>
      </c>
      <c r="D7" s="145">
        <f t="shared" si="2"/>
        <v>2928340</v>
      </c>
      <c r="E7" s="145">
        <f>E8+E9</f>
        <v>6121760</v>
      </c>
      <c r="F7" s="145">
        <f t="shared" ref="F7:G7" si="3">F8+F9</f>
        <v>3971790</v>
      </c>
      <c r="G7" s="145">
        <f t="shared" si="3"/>
        <v>3894320</v>
      </c>
    </row>
    <row r="8" spans="1:7" x14ac:dyDescent="0.25">
      <c r="B8" s="42" t="s">
        <v>14</v>
      </c>
      <c r="C8" s="124">
        <v>1915847.32</v>
      </c>
      <c r="D8" s="124">
        <v>2928340</v>
      </c>
      <c r="E8" s="124">
        <v>6121760</v>
      </c>
      <c r="F8" s="124">
        <v>3971790</v>
      </c>
      <c r="G8" s="124">
        <v>3894320</v>
      </c>
    </row>
    <row r="9" spans="1:7" x14ac:dyDescent="0.25">
      <c r="B9" s="17" t="s">
        <v>15</v>
      </c>
      <c r="C9" s="124">
        <v>0</v>
      </c>
      <c r="D9" s="124">
        <v>0</v>
      </c>
      <c r="E9" s="124">
        <v>0</v>
      </c>
      <c r="F9" s="124">
        <v>0</v>
      </c>
      <c r="G9" s="124">
        <v>0</v>
      </c>
    </row>
    <row r="10" spans="1:7" ht="14.45" x14ac:dyDescent="0.3">
      <c r="B10" s="10" t="s">
        <v>16</v>
      </c>
      <c r="C10" s="60">
        <f t="shared" ref="C10:D10" si="4">C11</f>
        <v>36433.07</v>
      </c>
      <c r="D10" s="60">
        <f t="shared" si="4"/>
        <v>23500</v>
      </c>
      <c r="E10" s="60">
        <f>E11</f>
        <v>19500</v>
      </c>
      <c r="F10" s="60">
        <f t="shared" ref="F10:G10" si="5">F11</f>
        <v>19500</v>
      </c>
      <c r="G10" s="60">
        <f t="shared" si="5"/>
        <v>19500</v>
      </c>
    </row>
    <row r="11" spans="1:7" ht="14.45" x14ac:dyDescent="0.3">
      <c r="B11" s="43" t="s">
        <v>17</v>
      </c>
      <c r="C11" s="124">
        <v>36433.07</v>
      </c>
      <c r="D11" s="124">
        <v>23500</v>
      </c>
      <c r="E11" s="124">
        <v>19500</v>
      </c>
      <c r="F11" s="124">
        <v>19500</v>
      </c>
      <c r="G11" s="124">
        <v>19500</v>
      </c>
    </row>
    <row r="12" spans="1:7" ht="14.45" x14ac:dyDescent="0.3">
      <c r="B12" s="10" t="s">
        <v>44</v>
      </c>
      <c r="C12" s="60">
        <f t="shared" ref="C12:D12" si="6">C13+C14</f>
        <v>44294.39</v>
      </c>
      <c r="D12" s="60">
        <f t="shared" si="6"/>
        <v>27000</v>
      </c>
      <c r="E12" s="60">
        <f>E13+E14</f>
        <v>0</v>
      </c>
      <c r="F12" s="60">
        <f t="shared" ref="F12:G12" si="7">F13+F14</f>
        <v>0</v>
      </c>
      <c r="G12" s="60">
        <f t="shared" si="7"/>
        <v>0</v>
      </c>
    </row>
    <row r="13" spans="1:7" x14ac:dyDescent="0.25">
      <c r="B13" s="44" t="s">
        <v>45</v>
      </c>
      <c r="C13" s="124">
        <v>44294.39</v>
      </c>
      <c r="D13" s="124">
        <v>27000</v>
      </c>
      <c r="E13" s="124">
        <v>0</v>
      </c>
      <c r="F13" s="124">
        <v>0</v>
      </c>
      <c r="G13" s="124">
        <v>0</v>
      </c>
    </row>
    <row r="14" spans="1:7" ht="14.45" x14ac:dyDescent="0.3">
      <c r="B14" s="44" t="s">
        <v>46</v>
      </c>
      <c r="C14" s="124">
        <v>0</v>
      </c>
      <c r="D14" s="124">
        <v>0</v>
      </c>
      <c r="E14" s="124">
        <v>0</v>
      </c>
      <c r="F14" s="124">
        <v>0</v>
      </c>
      <c r="G14" s="124">
        <v>0</v>
      </c>
    </row>
    <row r="15" spans="1:7" x14ac:dyDescent="0.25">
      <c r="B15" s="10" t="s">
        <v>47</v>
      </c>
      <c r="C15" s="60">
        <f t="shared" ref="C15:D15" si="8">C16+C17+C18</f>
        <v>0</v>
      </c>
      <c r="D15" s="60">
        <f t="shared" si="8"/>
        <v>0</v>
      </c>
      <c r="E15" s="60">
        <f>E16+E17+E18</f>
        <v>0</v>
      </c>
      <c r="F15" s="60">
        <f t="shared" ref="F15:G15" si="9">F16+F17+F18</f>
        <v>0</v>
      </c>
      <c r="G15" s="60">
        <f t="shared" si="9"/>
        <v>0</v>
      </c>
    </row>
    <row r="16" spans="1:7" x14ac:dyDescent="0.25">
      <c r="B16" s="17" t="s">
        <v>48</v>
      </c>
      <c r="C16" s="124">
        <v>0</v>
      </c>
      <c r="D16" s="124">
        <v>0</v>
      </c>
      <c r="E16" s="124">
        <v>0</v>
      </c>
      <c r="F16" s="124">
        <v>0</v>
      </c>
      <c r="G16" s="124">
        <v>0</v>
      </c>
    </row>
    <row r="17" spans="2:13" x14ac:dyDescent="0.25">
      <c r="B17" s="44" t="s">
        <v>49</v>
      </c>
      <c r="C17" s="124">
        <v>0</v>
      </c>
      <c r="D17" s="124">
        <v>0</v>
      </c>
      <c r="E17" s="124">
        <v>0</v>
      </c>
      <c r="F17" s="124">
        <v>0</v>
      </c>
      <c r="G17" s="124">
        <v>0</v>
      </c>
    </row>
    <row r="18" spans="2:13" ht="24" customHeight="1" x14ac:dyDescent="0.25">
      <c r="B18" s="18" t="s">
        <v>50</v>
      </c>
      <c r="C18" s="124">
        <v>0</v>
      </c>
      <c r="D18" s="124">
        <v>0</v>
      </c>
      <c r="E18" s="124">
        <v>0</v>
      </c>
      <c r="F18" s="124">
        <v>0</v>
      </c>
      <c r="G18" s="124">
        <v>0</v>
      </c>
    </row>
    <row r="19" spans="2:13" ht="15.75" customHeight="1" x14ac:dyDescent="0.3">
      <c r="B19" s="10" t="s">
        <v>51</v>
      </c>
      <c r="C19" s="60">
        <f t="shared" ref="C19:D19" si="10">C20</f>
        <v>0</v>
      </c>
      <c r="D19" s="60">
        <f t="shared" si="10"/>
        <v>0</v>
      </c>
      <c r="E19" s="60">
        <f>E20</f>
        <v>0</v>
      </c>
      <c r="F19" s="60">
        <f t="shared" ref="F19:G19" si="11">F20</f>
        <v>0</v>
      </c>
      <c r="G19" s="60">
        <f t="shared" si="11"/>
        <v>0</v>
      </c>
      <c r="M19" t="s">
        <v>130</v>
      </c>
    </row>
    <row r="20" spans="2:13" ht="14.45" x14ac:dyDescent="0.3">
      <c r="B20" s="45" t="s">
        <v>52</v>
      </c>
      <c r="C20" s="124">
        <v>0</v>
      </c>
      <c r="D20" s="124">
        <v>0</v>
      </c>
      <c r="E20" s="124">
        <v>0</v>
      </c>
      <c r="F20" s="124">
        <v>0</v>
      </c>
      <c r="G20" s="124">
        <v>0</v>
      </c>
    </row>
    <row r="21" spans="2:13" thickBot="1" x14ac:dyDescent="0.35">
      <c r="B21" s="47"/>
      <c r="C21" s="62"/>
      <c r="D21" s="62"/>
      <c r="E21" s="62"/>
      <c r="F21" s="62"/>
      <c r="G21" s="62"/>
      <c r="K21" s="122"/>
    </row>
    <row r="22" spans="2:13" ht="14.45" x14ac:dyDescent="0.3">
      <c r="B22" s="46" t="s">
        <v>43</v>
      </c>
      <c r="C22" s="63">
        <f t="shared" ref="C22:D22" si="12">C23+C26+C28+C31+C35</f>
        <v>1973604.5999999999</v>
      </c>
      <c r="D22" s="63">
        <f t="shared" si="12"/>
        <v>2994043</v>
      </c>
      <c r="E22" s="63">
        <f>E23+E26+E28+E31+E35</f>
        <v>6138260</v>
      </c>
      <c r="F22" s="63">
        <f t="shared" ref="F22:G22" si="13">F23+F26+F28+F31+F35</f>
        <v>3988290</v>
      </c>
      <c r="G22" s="63">
        <f t="shared" si="13"/>
        <v>3910820</v>
      </c>
    </row>
    <row r="23" spans="2:13" x14ac:dyDescent="0.25">
      <c r="B23" s="10" t="s">
        <v>13</v>
      </c>
      <c r="C23" s="60">
        <f t="shared" ref="C23:D23" si="14">C24+C25</f>
        <v>1915847.32</v>
      </c>
      <c r="D23" s="60">
        <f t="shared" si="14"/>
        <v>2928340</v>
      </c>
      <c r="E23" s="60">
        <f>E24+E25</f>
        <v>6121760</v>
      </c>
      <c r="F23" s="60">
        <f t="shared" ref="F23:G23" si="15">F24+F25</f>
        <v>3971790</v>
      </c>
      <c r="G23" s="60">
        <f t="shared" si="15"/>
        <v>3894320</v>
      </c>
    </row>
    <row r="24" spans="2:13" x14ac:dyDescent="0.25">
      <c r="B24" s="42" t="s">
        <v>14</v>
      </c>
      <c r="C24" s="64">
        <v>1915847.32</v>
      </c>
      <c r="D24" s="64">
        <v>2928340</v>
      </c>
      <c r="E24" s="59">
        <v>6121760</v>
      </c>
      <c r="F24" s="64">
        <v>3971790</v>
      </c>
      <c r="G24" s="64">
        <v>3894320</v>
      </c>
    </row>
    <row r="25" spans="2:13" x14ac:dyDescent="0.25">
      <c r="B25" s="17" t="s">
        <v>15</v>
      </c>
      <c r="C25" s="124">
        <v>0</v>
      </c>
      <c r="D25" s="124">
        <v>0</v>
      </c>
      <c r="E25" s="124">
        <v>0</v>
      </c>
      <c r="F25" s="124">
        <v>0</v>
      </c>
      <c r="G25" s="124">
        <v>0</v>
      </c>
    </row>
    <row r="26" spans="2:13" ht="14.45" x14ac:dyDescent="0.3">
      <c r="B26" s="10" t="s">
        <v>16</v>
      </c>
      <c r="C26" s="60">
        <f t="shared" ref="C26:D26" si="16">C27</f>
        <v>13462.89</v>
      </c>
      <c r="D26" s="60">
        <f t="shared" si="16"/>
        <v>33703</v>
      </c>
      <c r="E26" s="60">
        <f>E27</f>
        <v>16500</v>
      </c>
      <c r="F26" s="60">
        <f t="shared" ref="F26:G26" si="17">F27</f>
        <v>16500</v>
      </c>
      <c r="G26" s="60">
        <f t="shared" si="17"/>
        <v>16500</v>
      </c>
    </row>
    <row r="27" spans="2:13" ht="14.45" x14ac:dyDescent="0.3">
      <c r="B27" s="43" t="s">
        <v>17</v>
      </c>
      <c r="C27" s="59">
        <v>13462.89</v>
      </c>
      <c r="D27" s="59">
        <v>33703</v>
      </c>
      <c r="E27" s="59">
        <v>16500</v>
      </c>
      <c r="F27" s="59">
        <v>16500</v>
      </c>
      <c r="G27" s="59">
        <v>16500</v>
      </c>
    </row>
    <row r="28" spans="2:13" ht="14.45" x14ac:dyDescent="0.3">
      <c r="B28" s="10" t="s">
        <v>44</v>
      </c>
      <c r="C28" s="60">
        <f t="shared" ref="C28:D28" si="18">C29+C30</f>
        <v>44294.39</v>
      </c>
      <c r="D28" s="60">
        <f t="shared" si="18"/>
        <v>32000</v>
      </c>
      <c r="E28" s="60">
        <f>E29+E30</f>
        <v>0</v>
      </c>
      <c r="F28" s="60">
        <f t="shared" ref="F28:G28" si="19">F29+F30</f>
        <v>0</v>
      </c>
      <c r="G28" s="60">
        <f t="shared" si="19"/>
        <v>0</v>
      </c>
    </row>
    <row r="29" spans="2:13" ht="15" customHeight="1" x14ac:dyDescent="0.25">
      <c r="B29" s="17" t="s">
        <v>45</v>
      </c>
      <c r="C29" s="59">
        <v>44294.39</v>
      </c>
      <c r="D29" s="59">
        <v>32000</v>
      </c>
      <c r="E29" s="59">
        <v>0</v>
      </c>
      <c r="F29" s="59">
        <v>0</v>
      </c>
      <c r="G29" s="59">
        <v>0</v>
      </c>
      <c r="H29" s="24"/>
      <c r="I29" s="24"/>
      <c r="J29" s="24"/>
    </row>
    <row r="30" spans="2:13" ht="14.45" x14ac:dyDescent="0.3">
      <c r="B30" s="17" t="s">
        <v>46</v>
      </c>
      <c r="C30" s="124">
        <v>0</v>
      </c>
      <c r="D30" s="124">
        <v>0</v>
      </c>
      <c r="E30" s="124">
        <v>0</v>
      </c>
      <c r="F30" s="124">
        <v>0</v>
      </c>
      <c r="G30" s="124">
        <v>0</v>
      </c>
      <c r="H30" s="24"/>
      <c r="I30" s="24"/>
      <c r="J30" s="24"/>
    </row>
    <row r="31" spans="2:13" x14ac:dyDescent="0.25">
      <c r="B31" s="10" t="s">
        <v>47</v>
      </c>
      <c r="C31" s="60">
        <f t="shared" ref="C31:D31" si="20">C32+C33+C34</f>
        <v>0</v>
      </c>
      <c r="D31" s="60">
        <f t="shared" si="20"/>
        <v>0</v>
      </c>
      <c r="E31" s="60">
        <f>E32+E33+E34</f>
        <v>0</v>
      </c>
      <c r="F31" s="60">
        <f t="shared" ref="F31:G31" si="21">F32+F33+F34</f>
        <v>0</v>
      </c>
      <c r="G31" s="60">
        <f t="shared" si="21"/>
        <v>0</v>
      </c>
      <c r="H31" s="24"/>
      <c r="I31" s="24"/>
      <c r="J31" s="24"/>
    </row>
    <row r="32" spans="2:13" x14ac:dyDescent="0.25">
      <c r="B32" s="17" t="s">
        <v>48</v>
      </c>
      <c r="C32" s="124">
        <v>0</v>
      </c>
      <c r="D32" s="124">
        <v>0</v>
      </c>
      <c r="E32" s="124">
        <v>0</v>
      </c>
      <c r="F32" s="124">
        <v>0</v>
      </c>
      <c r="G32" s="124">
        <v>0</v>
      </c>
    </row>
    <row r="33" spans="2:7" x14ac:dyDescent="0.25">
      <c r="B33" s="44" t="s">
        <v>49</v>
      </c>
      <c r="C33" s="124">
        <v>0</v>
      </c>
      <c r="D33" s="124">
        <v>0</v>
      </c>
      <c r="E33" s="124">
        <v>0</v>
      </c>
      <c r="F33" s="124">
        <v>0</v>
      </c>
      <c r="G33" s="124">
        <v>0</v>
      </c>
    </row>
    <row r="34" spans="2:7" ht="25.5" x14ac:dyDescent="0.25">
      <c r="B34" s="18" t="s">
        <v>50</v>
      </c>
      <c r="C34" s="124">
        <v>0</v>
      </c>
      <c r="D34" s="124">
        <v>0</v>
      </c>
      <c r="E34" s="124">
        <v>0</v>
      </c>
      <c r="F34" s="124">
        <v>0</v>
      </c>
      <c r="G34" s="124">
        <v>0</v>
      </c>
    </row>
    <row r="35" spans="2:7" x14ac:dyDescent="0.25">
      <c r="B35" s="10" t="s">
        <v>51</v>
      </c>
      <c r="C35" s="60">
        <f t="shared" ref="C35:D35" si="22">C36</f>
        <v>0</v>
      </c>
      <c r="D35" s="60">
        <f t="shared" si="22"/>
        <v>0</v>
      </c>
      <c r="E35" s="60">
        <f>E36</f>
        <v>0</v>
      </c>
      <c r="F35" s="60">
        <f t="shared" ref="F35:G35" si="23">F36</f>
        <v>0</v>
      </c>
      <c r="G35" s="60">
        <f t="shared" si="23"/>
        <v>0</v>
      </c>
    </row>
    <row r="36" spans="2:7" x14ac:dyDescent="0.25">
      <c r="B36" s="45" t="s">
        <v>52</v>
      </c>
      <c r="C36" s="124">
        <v>0</v>
      </c>
      <c r="D36" s="124">
        <v>0</v>
      </c>
      <c r="E36" s="124">
        <v>0</v>
      </c>
      <c r="F36" s="124">
        <v>0</v>
      </c>
      <c r="G36" s="124">
        <v>0</v>
      </c>
    </row>
    <row r="38" spans="2:7" x14ac:dyDescent="0.25">
      <c r="F38" t="s">
        <v>181</v>
      </c>
    </row>
    <row r="39" spans="2:7" x14ac:dyDescent="0.25">
      <c r="E39" s="61"/>
      <c r="F39" t="s">
        <v>182</v>
      </c>
      <c r="G39" s="61"/>
    </row>
  </sheetData>
  <sheetProtection selectLockedCells="1"/>
  <mergeCells count="3">
    <mergeCell ref="B2:G2"/>
    <mergeCell ref="A1:B1"/>
    <mergeCell ref="C1:F1"/>
  </mergeCells>
  <pageMargins left="0.7" right="0.7" top="0.75" bottom="0.75" header="0.3" footer="0.3"/>
  <pageSetup paperSize="9" scale="8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59999389629810485"/>
    <pageSetUpPr fitToPage="1"/>
  </sheetPr>
  <dimension ref="A1:G16"/>
  <sheetViews>
    <sheetView workbookViewId="0">
      <selection activeCell="F16" sqref="F16"/>
    </sheetView>
  </sheetViews>
  <sheetFormatPr defaultRowHeight="15" x14ac:dyDescent="0.25"/>
  <cols>
    <col min="2" max="2" width="51.5703125" customWidth="1"/>
    <col min="3" max="7" width="20.7109375" customWidth="1"/>
  </cols>
  <sheetData>
    <row r="1" spans="1:7" ht="18" x14ac:dyDescent="0.25">
      <c r="A1" s="455" t="s">
        <v>178</v>
      </c>
      <c r="B1" s="456"/>
      <c r="C1" s="487" t="s">
        <v>179</v>
      </c>
      <c r="D1" s="488"/>
      <c r="E1" s="488"/>
      <c r="F1" s="489"/>
      <c r="G1" s="3"/>
    </row>
    <row r="2" spans="1:7" ht="15.75" customHeight="1" x14ac:dyDescent="0.3">
      <c r="B2" s="478" t="s">
        <v>172</v>
      </c>
      <c r="C2" s="478"/>
      <c r="D2" s="478"/>
      <c r="E2" s="478"/>
      <c r="F2" s="478"/>
      <c r="G2" s="478"/>
    </row>
    <row r="3" spans="1:7" ht="17.45" x14ac:dyDescent="0.3">
      <c r="B3" s="3"/>
      <c r="C3" s="3"/>
      <c r="D3" s="3"/>
      <c r="E3" s="3"/>
      <c r="F3" s="3"/>
      <c r="G3" s="3"/>
    </row>
    <row r="4" spans="1:7" ht="25.5" x14ac:dyDescent="0.25">
      <c r="B4" s="28" t="s">
        <v>7</v>
      </c>
      <c r="C4" s="28" t="s">
        <v>183</v>
      </c>
      <c r="D4" s="28" t="s">
        <v>184</v>
      </c>
      <c r="E4" s="28" t="s">
        <v>185</v>
      </c>
      <c r="F4" s="28" t="s">
        <v>169</v>
      </c>
      <c r="G4" s="28" t="s">
        <v>186</v>
      </c>
    </row>
    <row r="5" spans="1:7" ht="14.45" x14ac:dyDescent="0.3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>
        <v>6</v>
      </c>
    </row>
    <row r="6" spans="1:7" ht="15.75" customHeight="1" x14ac:dyDescent="0.3">
      <c r="B6" s="10" t="s">
        <v>43</v>
      </c>
      <c r="C6" s="60">
        <f t="shared" ref="C6:D6" si="0">C7+C11</f>
        <v>1973604.6</v>
      </c>
      <c r="D6" s="60">
        <f t="shared" si="0"/>
        <v>2994043</v>
      </c>
      <c r="E6" s="60">
        <f>E7+E11</f>
        <v>6138260</v>
      </c>
      <c r="F6" s="60">
        <f t="shared" ref="F6:G6" si="1">F7+F11</f>
        <v>3988290</v>
      </c>
      <c r="G6" s="60">
        <f t="shared" si="1"/>
        <v>3910820</v>
      </c>
    </row>
    <row r="7" spans="1:7" ht="14.45" x14ac:dyDescent="0.3">
      <c r="B7" s="10" t="s">
        <v>53</v>
      </c>
      <c r="C7" s="60">
        <f t="shared" ref="C7:D7" si="2">C8+C9+C10</f>
        <v>1973604.6</v>
      </c>
      <c r="D7" s="60">
        <f t="shared" si="2"/>
        <v>2994043</v>
      </c>
      <c r="E7" s="60">
        <f>E8+E9+E10</f>
        <v>6138260</v>
      </c>
      <c r="F7" s="60">
        <f t="shared" ref="F7:G7" si="3">F8+F9+F10</f>
        <v>3988290</v>
      </c>
      <c r="G7" s="60">
        <f t="shared" si="3"/>
        <v>3910820</v>
      </c>
    </row>
    <row r="8" spans="1:7" ht="14.45" x14ac:dyDescent="0.3">
      <c r="B8" s="13" t="s">
        <v>54</v>
      </c>
      <c r="C8" s="59"/>
      <c r="D8" s="59"/>
      <c r="E8" s="59"/>
      <c r="F8" s="59"/>
      <c r="G8" s="59"/>
    </row>
    <row r="9" spans="1:7" ht="14.45" x14ac:dyDescent="0.3">
      <c r="B9" s="48" t="s">
        <v>55</v>
      </c>
      <c r="C9" s="59">
        <v>1973604.6</v>
      </c>
      <c r="D9" s="59">
        <v>2994043</v>
      </c>
      <c r="E9" s="59">
        <v>6138260</v>
      </c>
      <c r="F9" s="59">
        <v>3988290</v>
      </c>
      <c r="G9" s="59">
        <v>3910820</v>
      </c>
    </row>
    <row r="10" spans="1:7" ht="14.45" x14ac:dyDescent="0.3">
      <c r="B10" s="16" t="s">
        <v>56</v>
      </c>
      <c r="C10" s="59"/>
      <c r="D10" s="64"/>
      <c r="E10" s="59"/>
      <c r="F10" s="59"/>
      <c r="G10" s="64"/>
    </row>
    <row r="11" spans="1:7" x14ac:dyDescent="0.25">
      <c r="B11" s="10" t="s">
        <v>57</v>
      </c>
      <c r="C11" s="35">
        <f t="shared" ref="C11:D11" si="4">C12</f>
        <v>0</v>
      </c>
      <c r="D11" s="35">
        <f t="shared" si="4"/>
        <v>0</v>
      </c>
      <c r="E11" s="35">
        <f>E12</f>
        <v>0</v>
      </c>
      <c r="F11" s="35">
        <f t="shared" ref="F11:G11" si="5">F12</f>
        <v>0</v>
      </c>
      <c r="G11" s="35">
        <f t="shared" si="5"/>
        <v>0</v>
      </c>
    </row>
    <row r="12" spans="1:7" x14ac:dyDescent="0.25">
      <c r="B12" s="18" t="s">
        <v>58</v>
      </c>
      <c r="C12" s="8"/>
      <c r="D12" s="9"/>
      <c r="E12" s="8"/>
      <c r="F12" s="8"/>
      <c r="G12" s="9"/>
    </row>
    <row r="14" spans="1:7" x14ac:dyDescent="0.25">
      <c r="B14" s="24"/>
      <c r="C14" s="24"/>
      <c r="D14" s="24"/>
      <c r="E14" s="24"/>
      <c r="F14" s="331" t="s">
        <v>181</v>
      </c>
      <c r="G14" s="24"/>
    </row>
    <row r="15" spans="1:7" x14ac:dyDescent="0.25">
      <c r="B15" s="24"/>
      <c r="C15" s="24"/>
      <c r="D15" s="24"/>
      <c r="E15" s="24"/>
      <c r="F15" s="331" t="s">
        <v>182</v>
      </c>
      <c r="G15" s="24"/>
    </row>
    <row r="16" spans="1:7" x14ac:dyDescent="0.25">
      <c r="B16" s="24"/>
      <c r="C16" s="24"/>
      <c r="D16" s="24"/>
      <c r="E16" s="24"/>
      <c r="F16" s="331"/>
      <c r="G16" s="24"/>
    </row>
  </sheetData>
  <sheetProtection selectLockedCells="1"/>
  <mergeCells count="3">
    <mergeCell ref="B2:G2"/>
    <mergeCell ref="A1:B1"/>
    <mergeCell ref="C1:F1"/>
  </mergeCells>
  <pageMargins left="0.7" right="0.7" top="0.75" bottom="0.75" header="0.3" footer="0.3"/>
  <pageSetup paperSize="9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CD610-82BA-46D1-BCF4-2F0D4BF9DFA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4</vt:i4>
      </vt:variant>
    </vt:vector>
  </HeadingPairs>
  <TitlesOfParts>
    <vt:vector size="11" baseType="lpstr">
      <vt:lpstr>Sažetak</vt:lpstr>
      <vt:lpstr> Račun prihoda i rashoda (2)</vt:lpstr>
      <vt:lpstr>izvršenje 2022</vt:lpstr>
      <vt:lpstr>POSEBNI DIO</vt:lpstr>
      <vt:lpstr>Rashodi prema izvorima finan</vt:lpstr>
      <vt:lpstr>Rashodi prema funkcijskoj k </vt:lpstr>
      <vt:lpstr>List1</vt:lpstr>
      <vt:lpstr>' Račun prihoda i rashoda (2)'!Podrucje_ispisa</vt:lpstr>
      <vt:lpstr>'POSEBNI DIO'!Podrucje_ispisa</vt:lpstr>
      <vt:lpstr>'Rashodi prema izvorima finan'!Podrucje_ispisa</vt:lpstr>
      <vt:lpstr>Sažetak!Podrucje_ispisa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Senija Šimunović</cp:lastModifiedBy>
  <cp:lastPrinted>2024-12-31T09:00:33Z</cp:lastPrinted>
  <dcterms:created xsi:type="dcterms:W3CDTF">2022-08-12T12:51:27Z</dcterms:created>
  <dcterms:modified xsi:type="dcterms:W3CDTF">2024-12-31T09:16:19Z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</Properties>
</file>